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4\Год\Сводный доклад 2024\"/>
    </mc:Choice>
  </mc:AlternateContent>
  <bookViews>
    <workbookView xWindow="240" yWindow="12" windowWidth="12252" windowHeight="4560" tabRatio="726"/>
  </bookViews>
  <sheets>
    <sheet name="Исполнение за 2024 год" sheetId="5" r:id="rId1"/>
    <sheet name="Перечень МП по списку" sheetId="2" state="hidden" r:id="rId2"/>
    <sheet name="Перечень МП по дате принятия" sheetId="3" state="hidden" r:id="rId3"/>
  </sheets>
  <definedNames>
    <definedName name="_xlnm.Print_Titles" localSheetId="0">'Исполнение за 2024 год'!$5:$7</definedName>
    <definedName name="_xlnm.Print_Area" localSheetId="0">'Исполнение за 2024 год'!$A$2:$M$223</definedName>
  </definedNames>
  <calcPr calcId="152511"/>
</workbook>
</file>

<file path=xl/calcChain.xml><?xml version="1.0" encoding="utf-8"?>
<calcChain xmlns="http://schemas.openxmlformats.org/spreadsheetml/2006/main">
  <c r="F219" i="5" l="1"/>
  <c r="M125" i="5" l="1"/>
  <c r="M100" i="5" l="1"/>
  <c r="H218" i="5" l="1"/>
  <c r="C218" i="5"/>
  <c r="C217" i="5"/>
  <c r="K153" i="5"/>
  <c r="J131" i="5" l="1"/>
  <c r="K131" i="5"/>
  <c r="L131" i="5"/>
  <c r="I131" i="5"/>
  <c r="D102" i="5"/>
  <c r="J102" i="5" l="1"/>
  <c r="K102" i="5"/>
  <c r="I102" i="5"/>
  <c r="E102" i="5"/>
  <c r="F208" i="5" l="1"/>
  <c r="K208" i="5"/>
  <c r="H138" i="5" l="1"/>
  <c r="H139" i="5"/>
  <c r="H140" i="5"/>
  <c r="H137" i="5"/>
  <c r="C138" i="5"/>
  <c r="C139" i="5"/>
  <c r="C140" i="5"/>
  <c r="E131" i="5"/>
  <c r="F131" i="5"/>
  <c r="G131" i="5"/>
  <c r="D131" i="5"/>
  <c r="C137" i="5"/>
  <c r="D219" i="5"/>
  <c r="E219" i="5"/>
  <c r="G219" i="5"/>
  <c r="I219" i="5"/>
  <c r="J219" i="5"/>
  <c r="K219" i="5"/>
  <c r="L219" i="5"/>
  <c r="C220" i="5"/>
  <c r="H220" i="5"/>
  <c r="C221" i="5"/>
  <c r="H221" i="5"/>
  <c r="C222" i="5"/>
  <c r="H222" i="5"/>
  <c r="M221" i="5" l="1"/>
  <c r="M140" i="5"/>
  <c r="M139" i="5"/>
  <c r="M222" i="5"/>
  <c r="M138" i="5"/>
  <c r="M220" i="5"/>
  <c r="H219" i="5"/>
  <c r="C219" i="5"/>
  <c r="K96" i="5"/>
  <c r="J96" i="5"/>
  <c r="M219" i="5" l="1"/>
  <c r="D8" i="5"/>
  <c r="H185" i="5" l="1"/>
  <c r="C185" i="5"/>
  <c r="J183" i="5"/>
  <c r="K183" i="5"/>
  <c r="L183" i="5"/>
  <c r="I183" i="5"/>
  <c r="E183" i="5"/>
  <c r="F183" i="5"/>
  <c r="G183" i="5"/>
  <c r="D183" i="5"/>
  <c r="L162" i="5"/>
  <c r="K162" i="5"/>
  <c r="J162" i="5"/>
  <c r="I162" i="5"/>
  <c r="E162" i="5"/>
  <c r="F162" i="5"/>
  <c r="G162" i="5"/>
  <c r="D162" i="5"/>
  <c r="J146" i="5"/>
  <c r="K146" i="5"/>
  <c r="L146" i="5"/>
  <c r="I146" i="5"/>
  <c r="E146" i="5"/>
  <c r="F146" i="5"/>
  <c r="F141" i="5" s="1"/>
  <c r="G146" i="5"/>
  <c r="D146" i="5"/>
  <c r="H151" i="5"/>
  <c r="C151" i="5"/>
  <c r="M151" i="5" s="1"/>
  <c r="H146" i="5" l="1"/>
  <c r="C146" i="5"/>
  <c r="H162" i="5"/>
  <c r="C125" i="5"/>
  <c r="C160" i="5" l="1"/>
  <c r="C161" i="5"/>
  <c r="C163" i="5"/>
  <c r="H161" i="5"/>
  <c r="E8" i="5" l="1"/>
  <c r="H186" i="5"/>
  <c r="C186" i="5"/>
  <c r="H188" i="5"/>
  <c r="H189" i="5"/>
  <c r="H190" i="5"/>
  <c r="H191" i="5"/>
  <c r="H192" i="5"/>
  <c r="H193" i="5"/>
  <c r="H194" i="5"/>
  <c r="H195" i="5"/>
  <c r="H196" i="5"/>
  <c r="H197" i="5"/>
  <c r="C188" i="5"/>
  <c r="C189" i="5"/>
  <c r="M189" i="5" s="1"/>
  <c r="C190" i="5"/>
  <c r="C191" i="5"/>
  <c r="C192" i="5"/>
  <c r="C193" i="5"/>
  <c r="M193" i="5" s="1"/>
  <c r="C194" i="5"/>
  <c r="C195" i="5"/>
  <c r="C196" i="5"/>
  <c r="C197" i="5"/>
  <c r="J177" i="5"/>
  <c r="K177" i="5"/>
  <c r="L177" i="5"/>
  <c r="I177" i="5"/>
  <c r="E177" i="5"/>
  <c r="F177" i="5"/>
  <c r="G177" i="5"/>
  <c r="D177" i="5"/>
  <c r="H182" i="5"/>
  <c r="C182" i="5"/>
  <c r="J158" i="5"/>
  <c r="L158" i="5"/>
  <c r="I158" i="5"/>
  <c r="E158" i="5"/>
  <c r="F158" i="5"/>
  <c r="G158" i="5"/>
  <c r="D158" i="5"/>
  <c r="H165" i="5"/>
  <c r="C165" i="5"/>
  <c r="H164" i="5"/>
  <c r="C164" i="5"/>
  <c r="H65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43" i="5"/>
  <c r="M195" i="5" l="1"/>
  <c r="M191" i="5"/>
  <c r="M194" i="5"/>
  <c r="M190" i="5"/>
  <c r="M196" i="5"/>
  <c r="M192" i="5"/>
  <c r="M188" i="5"/>
  <c r="M186" i="5"/>
  <c r="M165" i="5"/>
  <c r="K158" i="5"/>
  <c r="C158" i="5"/>
  <c r="H183" i="5"/>
  <c r="M182" i="5"/>
  <c r="C162" i="5"/>
  <c r="C41" i="5"/>
  <c r="C183" i="5"/>
  <c r="M162" i="5" l="1"/>
  <c r="K166" i="5" l="1"/>
  <c r="J166" i="5"/>
  <c r="E166" i="5"/>
  <c r="F166" i="5"/>
  <c r="C179" i="5" l="1"/>
  <c r="H215" i="5" l="1"/>
  <c r="H216" i="5"/>
  <c r="H217" i="5"/>
  <c r="H214" i="5"/>
  <c r="C215" i="5"/>
  <c r="C216" i="5"/>
  <c r="C214" i="5"/>
  <c r="J213" i="5"/>
  <c r="K213" i="5"/>
  <c r="L213" i="5"/>
  <c r="I213" i="5"/>
  <c r="E213" i="5"/>
  <c r="F213" i="5"/>
  <c r="G213" i="5"/>
  <c r="D213" i="5"/>
  <c r="M215" i="5" l="1"/>
  <c r="H213" i="5"/>
  <c r="C213" i="5"/>
  <c r="M216" i="5"/>
  <c r="L102" i="5"/>
  <c r="L96" i="5" s="1"/>
  <c r="F102" i="5"/>
  <c r="G102" i="5"/>
  <c r="H107" i="5"/>
  <c r="H108" i="5"/>
  <c r="H109" i="5"/>
  <c r="H106" i="5"/>
  <c r="C107" i="5"/>
  <c r="C108" i="5"/>
  <c r="C109" i="5"/>
  <c r="C106" i="5"/>
  <c r="M106" i="5" l="1"/>
  <c r="M213" i="5"/>
  <c r="H102" i="5"/>
  <c r="C102" i="5"/>
  <c r="H101" i="5" l="1"/>
  <c r="C101" i="5"/>
  <c r="H98" i="5"/>
  <c r="H163" i="5" l="1"/>
  <c r="M163" i="5" l="1"/>
  <c r="H181" i="5" l="1"/>
  <c r="C181" i="5"/>
  <c r="I96" i="5"/>
  <c r="H96" i="5" s="1"/>
  <c r="D96" i="5"/>
  <c r="E96" i="5"/>
  <c r="F96" i="5"/>
  <c r="G96" i="5"/>
  <c r="H105" i="5"/>
  <c r="C105" i="5"/>
  <c r="M105" i="5" l="1"/>
  <c r="C96" i="5"/>
  <c r="M96" i="5" s="1"/>
  <c r="M181" i="5"/>
  <c r="M102" i="5" l="1"/>
  <c r="C129" i="5" l="1"/>
  <c r="J41" i="5" l="1"/>
  <c r="K41" i="5"/>
  <c r="L41" i="5"/>
  <c r="C210" i="5" l="1"/>
  <c r="H210" i="5"/>
  <c r="H211" i="5"/>
  <c r="H212" i="5"/>
  <c r="H209" i="5"/>
  <c r="C211" i="5"/>
  <c r="C212" i="5"/>
  <c r="C209" i="5"/>
  <c r="C208" i="5" l="1"/>
  <c r="H208" i="5"/>
  <c r="I208" i="5"/>
  <c r="J208" i="5"/>
  <c r="L208" i="5"/>
  <c r="G208" i="5"/>
  <c r="D208" i="5"/>
  <c r="E208" i="5"/>
  <c r="D202" i="5"/>
  <c r="C206" i="5"/>
  <c r="H207" i="5"/>
  <c r="C207" i="5"/>
  <c r="H125" i="5" l="1"/>
  <c r="C112" i="5" l="1"/>
  <c r="M207" i="5" l="1"/>
  <c r="M170" i="5"/>
  <c r="M171" i="5"/>
  <c r="M172" i="5"/>
  <c r="M173" i="5"/>
  <c r="M174" i="5"/>
  <c r="M175" i="5"/>
  <c r="M176" i="5"/>
  <c r="M66" i="5"/>
  <c r="M67" i="5"/>
  <c r="M68" i="5"/>
  <c r="M69" i="5"/>
  <c r="M70" i="5"/>
  <c r="M35" i="5"/>
  <c r="M36" i="5"/>
  <c r="M37" i="5"/>
  <c r="M38" i="5"/>
  <c r="M39" i="5"/>
  <c r="M40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C128" i="5" l="1"/>
  <c r="J126" i="5"/>
  <c r="J110" i="5" s="1"/>
  <c r="K126" i="5"/>
  <c r="K110" i="5" s="1"/>
  <c r="L126" i="5"/>
  <c r="L110" i="5" s="1"/>
  <c r="I126" i="5"/>
  <c r="I110" i="5" s="1"/>
  <c r="G126" i="5"/>
  <c r="G110" i="5" s="1"/>
  <c r="F126" i="5"/>
  <c r="F110" i="5" s="1"/>
  <c r="E126" i="5"/>
  <c r="D126" i="5"/>
  <c r="D110" i="5" s="1"/>
  <c r="C126" i="5" l="1"/>
  <c r="H126" i="5"/>
  <c r="H150" i="5"/>
  <c r="H148" i="5"/>
  <c r="H149" i="5"/>
  <c r="H152" i="5"/>
  <c r="C150" i="5"/>
  <c r="C148" i="5"/>
  <c r="C149" i="5"/>
  <c r="M149" i="5" s="1"/>
  <c r="C152" i="5"/>
  <c r="M126" i="5" l="1"/>
  <c r="M152" i="5"/>
  <c r="M148" i="5"/>
  <c r="L153" i="5"/>
  <c r="G153" i="5"/>
  <c r="C168" i="5"/>
  <c r="H168" i="5"/>
  <c r="M168" i="5" l="1"/>
  <c r="H169" i="5"/>
  <c r="L166" i="5"/>
  <c r="G166" i="5"/>
  <c r="C169" i="5"/>
  <c r="H144" i="5"/>
  <c r="H145" i="5"/>
  <c r="H143" i="5"/>
  <c r="C144" i="5"/>
  <c r="C145" i="5"/>
  <c r="C143" i="5"/>
  <c r="G141" i="5"/>
  <c r="H134" i="5"/>
  <c r="H135" i="5"/>
  <c r="H136" i="5"/>
  <c r="H133" i="5"/>
  <c r="H131" i="5" s="1"/>
  <c r="C134" i="5"/>
  <c r="C135" i="5"/>
  <c r="C136" i="5"/>
  <c r="C133" i="5"/>
  <c r="C131" i="5" s="1"/>
  <c r="H129" i="5"/>
  <c r="M129" i="5" s="1"/>
  <c r="H130" i="5"/>
  <c r="C130" i="5"/>
  <c r="H113" i="5"/>
  <c r="H114" i="5"/>
  <c r="H115" i="5"/>
  <c r="H116" i="5"/>
  <c r="H117" i="5"/>
  <c r="H118" i="5"/>
  <c r="H119" i="5"/>
  <c r="H120" i="5"/>
  <c r="H122" i="5"/>
  <c r="H123" i="5"/>
  <c r="H124" i="5"/>
  <c r="C113" i="5"/>
  <c r="C114" i="5"/>
  <c r="C115" i="5"/>
  <c r="C116" i="5"/>
  <c r="C117" i="5"/>
  <c r="C118" i="5"/>
  <c r="C119" i="5"/>
  <c r="C120" i="5"/>
  <c r="C122" i="5"/>
  <c r="C123" i="5"/>
  <c r="C124" i="5"/>
  <c r="H74" i="5"/>
  <c r="H75" i="5"/>
  <c r="H76" i="5"/>
  <c r="H77" i="5"/>
  <c r="H78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73" i="5"/>
  <c r="L71" i="5"/>
  <c r="G71" i="5"/>
  <c r="C86" i="5"/>
  <c r="C87" i="5"/>
  <c r="C88" i="5"/>
  <c r="C89" i="5"/>
  <c r="C90" i="5"/>
  <c r="C91" i="5"/>
  <c r="C92" i="5"/>
  <c r="C93" i="5"/>
  <c r="C94" i="5"/>
  <c r="C95" i="5"/>
  <c r="C74" i="5"/>
  <c r="C75" i="5"/>
  <c r="C76" i="5"/>
  <c r="C77" i="5"/>
  <c r="C78" i="5"/>
  <c r="C80" i="5"/>
  <c r="C81" i="5"/>
  <c r="C82" i="5"/>
  <c r="C83" i="5"/>
  <c r="C84" i="5"/>
  <c r="C85" i="5"/>
  <c r="C73" i="5"/>
  <c r="G41" i="5"/>
  <c r="H99" i="5"/>
  <c r="H100" i="5"/>
  <c r="H103" i="5"/>
  <c r="H104" i="5"/>
  <c r="C99" i="5"/>
  <c r="C100" i="5"/>
  <c r="C103" i="5"/>
  <c r="C104" i="5"/>
  <c r="C98" i="5"/>
  <c r="G8" i="5"/>
  <c r="L8" i="5"/>
  <c r="H11" i="5"/>
  <c r="H12" i="5"/>
  <c r="H13" i="5"/>
  <c r="H14" i="5"/>
  <c r="H15" i="5"/>
  <c r="H16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10" i="5"/>
  <c r="C11" i="5"/>
  <c r="C12" i="5"/>
  <c r="C13" i="5"/>
  <c r="C14" i="5"/>
  <c r="C15" i="5"/>
  <c r="C16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10" i="5"/>
  <c r="M117" i="5" l="1"/>
  <c r="M113" i="5"/>
  <c r="M119" i="5"/>
  <c r="M103" i="5"/>
  <c r="M120" i="5"/>
  <c r="M116" i="5"/>
  <c r="M104" i="5"/>
  <c r="G223" i="5"/>
  <c r="M115" i="5"/>
  <c r="M118" i="5"/>
  <c r="M114" i="5"/>
  <c r="M76" i="5"/>
  <c r="M137" i="5"/>
  <c r="M98" i="5"/>
  <c r="M16" i="5"/>
  <c r="M99" i="5"/>
  <c r="M145" i="5"/>
  <c r="M31" i="5"/>
  <c r="M27" i="5"/>
  <c r="M23" i="5"/>
  <c r="M19" i="5"/>
  <c r="M14" i="5"/>
  <c r="M90" i="5"/>
  <c r="M86" i="5"/>
  <c r="M82" i="5"/>
  <c r="M77" i="5"/>
  <c r="M134" i="5"/>
  <c r="M10" i="5"/>
  <c r="M30" i="5"/>
  <c r="M26" i="5"/>
  <c r="M22" i="5"/>
  <c r="M18" i="5"/>
  <c r="M13" i="5"/>
  <c r="M93" i="5"/>
  <c r="M89" i="5"/>
  <c r="M85" i="5"/>
  <c r="M81" i="5"/>
  <c r="M124" i="5"/>
  <c r="M136" i="5"/>
  <c r="M144" i="5"/>
  <c r="M33" i="5"/>
  <c r="M29" i="5"/>
  <c r="M25" i="5"/>
  <c r="M21" i="5"/>
  <c r="M12" i="5"/>
  <c r="M73" i="5"/>
  <c r="M92" i="5"/>
  <c r="M88" i="5"/>
  <c r="M84" i="5"/>
  <c r="M80" i="5"/>
  <c r="M75" i="5"/>
  <c r="M123" i="5"/>
  <c r="M130" i="5"/>
  <c r="M135" i="5"/>
  <c r="M32" i="5"/>
  <c r="M28" i="5"/>
  <c r="M24" i="5"/>
  <c r="M20" i="5"/>
  <c r="M15" i="5"/>
  <c r="M11" i="5"/>
  <c r="M95" i="5"/>
  <c r="M91" i="5"/>
  <c r="M87" i="5"/>
  <c r="M83" i="5"/>
  <c r="M78" i="5"/>
  <c r="M74" i="5"/>
  <c r="M122" i="5"/>
  <c r="M169" i="5"/>
  <c r="I8" i="5" l="1"/>
  <c r="I41" i="5"/>
  <c r="D41" i="5"/>
  <c r="I71" i="5"/>
  <c r="D71" i="5"/>
  <c r="I202" i="5"/>
  <c r="I166" i="5"/>
  <c r="H166" i="5" s="1"/>
  <c r="D166" i="5"/>
  <c r="C166" i="5" s="1"/>
  <c r="H160" i="5"/>
  <c r="H158" i="5" s="1"/>
  <c r="I153" i="5"/>
  <c r="D153" i="5"/>
  <c r="D141" i="5"/>
  <c r="C121" i="5"/>
  <c r="E110" i="5"/>
  <c r="H128" i="5"/>
  <c r="M128" i="5" s="1"/>
  <c r="C110" i="5" l="1"/>
  <c r="D223" i="5"/>
  <c r="M160" i="5"/>
  <c r="M161" i="5"/>
  <c r="H112" i="5"/>
  <c r="H121" i="5"/>
  <c r="M121" i="5" s="1"/>
  <c r="H79" i="5"/>
  <c r="C79" i="5"/>
  <c r="C34" i="5"/>
  <c r="K8" i="5"/>
  <c r="F8" i="5"/>
  <c r="K202" i="5"/>
  <c r="J202" i="5"/>
  <c r="F202" i="5"/>
  <c r="H179" i="5"/>
  <c r="J153" i="5"/>
  <c r="E153" i="5"/>
  <c r="H206" i="5"/>
  <c r="M206" i="5" s="1"/>
  <c r="H205" i="5"/>
  <c r="H204" i="5"/>
  <c r="H201" i="5"/>
  <c r="H200" i="5"/>
  <c r="H199" i="5"/>
  <c r="H198" i="5"/>
  <c r="H187" i="5"/>
  <c r="H180" i="5"/>
  <c r="H157" i="5"/>
  <c r="H156" i="5"/>
  <c r="H155" i="5"/>
  <c r="C205" i="5"/>
  <c r="C204" i="5"/>
  <c r="C201" i="5"/>
  <c r="C200" i="5"/>
  <c r="C199" i="5"/>
  <c r="C198" i="5"/>
  <c r="C187" i="5"/>
  <c r="C180" i="5"/>
  <c r="C177" i="5" s="1"/>
  <c r="C157" i="5"/>
  <c r="C156" i="5"/>
  <c r="C155" i="5"/>
  <c r="M187" i="5" l="1"/>
  <c r="M205" i="5"/>
  <c r="M179" i="5"/>
  <c r="H177" i="5"/>
  <c r="M199" i="5"/>
  <c r="M200" i="5"/>
  <c r="M201" i="5"/>
  <c r="M198" i="5"/>
  <c r="M180" i="5"/>
  <c r="C202" i="5"/>
  <c r="M155" i="5"/>
  <c r="M156" i="5"/>
  <c r="M65" i="5"/>
  <c r="M43" i="5"/>
  <c r="H41" i="5"/>
  <c r="H110" i="5"/>
  <c r="M110" i="5" s="1"/>
  <c r="M79" i="5"/>
  <c r="C17" i="5"/>
  <c r="C8" i="5" s="1"/>
  <c r="H202" i="5"/>
  <c r="J8" i="5"/>
  <c r="H34" i="5"/>
  <c r="M34" i="5" s="1"/>
  <c r="H17" i="5"/>
  <c r="H153" i="5"/>
  <c r="C153" i="5"/>
  <c r="C141" i="5"/>
  <c r="H71" i="5"/>
  <c r="C71" i="5"/>
  <c r="E202" i="5"/>
  <c r="F153" i="5"/>
  <c r="E141" i="5"/>
  <c r="K35" i="5"/>
  <c r="J35" i="5"/>
  <c r="M202" i="5" l="1"/>
  <c r="H8" i="5"/>
  <c r="M8" i="5" s="1"/>
  <c r="M158" i="5"/>
  <c r="M166" i="5"/>
  <c r="M17" i="5"/>
  <c r="M153" i="5"/>
  <c r="M183" i="5"/>
  <c r="M177" i="5"/>
  <c r="M71" i="5"/>
  <c r="M131" i="5"/>
  <c r="M41" i="5"/>
  <c r="E71" i="5"/>
  <c r="K71" i="5"/>
  <c r="J71" i="5"/>
  <c r="F41" i="5"/>
  <c r="F71" i="5"/>
  <c r="F223" i="5" l="1"/>
  <c r="E41" i="5"/>
  <c r="E223" i="5" s="1"/>
  <c r="C223" i="5" l="1"/>
  <c r="C225" i="5" s="1"/>
  <c r="L141" i="5"/>
  <c r="L223" i="5" s="1"/>
  <c r="K141" i="5"/>
  <c r="K223" i="5" s="1"/>
  <c r="J141" i="5"/>
  <c r="J223" i="5" s="1"/>
  <c r="H141" i="5"/>
  <c r="M141" i="5" s="1"/>
  <c r="I141" i="5"/>
  <c r="I223" i="5" s="1"/>
  <c r="D233" i="5" l="1"/>
  <c r="H223" i="5"/>
  <c r="H225" i="5" s="1"/>
  <c r="M225" i="5" s="1"/>
  <c r="M146" i="5"/>
  <c r="D225" i="5" l="1"/>
  <c r="M223" i="5"/>
</calcChain>
</file>

<file path=xl/sharedStrings.xml><?xml version="1.0" encoding="utf-8"?>
<sst xmlns="http://schemas.openxmlformats.org/spreadsheetml/2006/main" count="485" uniqueCount="390">
  <si>
    <t xml:space="preserve">Наименование муниципальной программы </t>
  </si>
  <si>
    <t>Обеспечение безопасности жизнедеятельности  населения в муниципальном   образовании "Городской округ Ногликский"</t>
  </si>
  <si>
    <t>2.</t>
  </si>
  <si>
    <t xml:space="preserve">1. </t>
  </si>
  <si>
    <t>Развитие физической культуры, спорта и молодежной политики  в муниципальном образовании "Городской округ Ногликский"</t>
  </si>
  <si>
    <t>Развитие культуры  в муниципальном образовании "Городской округ Ногликский"</t>
  </si>
  <si>
    <t>Обеспечение населения муниципального образовании "Городской округ Ногликский" качественными  услугами  жилищно-коммунального  хозяйства</t>
  </si>
  <si>
    <t>в том числе:</t>
  </si>
  <si>
    <t>Развитие малого и среднего  предпринимательства</t>
  </si>
  <si>
    <t>Развитие инфраструктуры и благоустройство населенных пунктов  муниципального образования "Городской округ Ногликский"</t>
  </si>
  <si>
    <t>4.1.</t>
  </si>
  <si>
    <t>№ п/п</t>
  </si>
  <si>
    <t>3.</t>
  </si>
  <si>
    <t>4.</t>
  </si>
  <si>
    <t>4.2.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</si>
  <si>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</si>
  <si>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</si>
  <si>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</si>
  <si>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</si>
  <si>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</si>
  <si>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</si>
  <si>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</si>
  <si>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</si>
  <si>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</si>
  <si>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</si>
  <si>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</si>
  <si>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</si>
  <si>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</si>
  <si>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9.</t>
  </si>
  <si>
    <t>Совершенствование  системы муниципального управления в муниципальном  образовании "Городской округ Ногликский"</t>
  </si>
  <si>
    <t>Мероприятия, направления реализации  программы (5 позиций)</t>
  </si>
  <si>
    <t>9.2.</t>
  </si>
  <si>
    <t>Всего</t>
  </si>
  <si>
    <t>Обеспечение  беспрепятственного доступа инвалидов к информации</t>
  </si>
  <si>
    <t>в том числе по мероприятиям:</t>
  </si>
  <si>
    <t>Обучение и воспитание  детей- инвалидов</t>
  </si>
  <si>
    <t>Привлечение инвалидов к культурно-массовым, спортивным мероприятиям</t>
  </si>
  <si>
    <t>Взаимодействие органов местного самоуправления с общественной организацией инвалидов</t>
  </si>
  <si>
    <t xml:space="preserve">Программа "Доступная среда в муниципальном образовании "Городской округ Ногликский"" </t>
  </si>
  <si>
    <t>11.</t>
  </si>
  <si>
    <t>11.1.</t>
  </si>
  <si>
    <t>11.2.</t>
  </si>
  <si>
    <t>11.3.</t>
  </si>
  <si>
    <t>1.1.</t>
  </si>
  <si>
    <t>2.1.</t>
  </si>
  <si>
    <t>3.1.</t>
  </si>
  <si>
    <t>4.3.</t>
  </si>
  <si>
    <t>4.5.</t>
  </si>
  <si>
    <t>4.6.</t>
  </si>
  <si>
    <t xml:space="preserve">Обеспечение качества  и доступности дошкольного образования </t>
  </si>
  <si>
    <t>1.2.</t>
  </si>
  <si>
    <t>1.3.</t>
  </si>
  <si>
    <t>1.4.</t>
  </si>
  <si>
    <t>1.5.</t>
  </si>
  <si>
    <t>1.6.</t>
  </si>
  <si>
    <t xml:space="preserve"> Развитие кадрового потенциала</t>
  </si>
  <si>
    <t>5.4.</t>
  </si>
  <si>
    <t>5.5.</t>
  </si>
  <si>
    <t>Мероприятия по реконструкции  и капитальному ремонту  объектов  жилищно-коммунального  хозяйства</t>
  </si>
  <si>
    <t xml:space="preserve"> Мероприятия по  формированию  в коммунальном  секторе  благоприятных  условий для реализации  инвестиционных  проектов</t>
  </si>
  <si>
    <t>Мероприятия  реализации  программы (5 позиций)</t>
  </si>
  <si>
    <t>Развитие  сельского  хозяйства и  регулирования рынков сельскохозяйственной  продукции, сырья и продовольствия</t>
  </si>
  <si>
    <t>Обеспечение капитального  ремонта,  содержания  и ремонта автодорог местного значения</t>
  </si>
  <si>
    <t>Капитальный ремонт и ремонт дворовых территорий и проездов к  ним</t>
  </si>
  <si>
    <t xml:space="preserve"> Благоустройство населенных пунктов</t>
  </si>
  <si>
    <t>9.1.</t>
  </si>
  <si>
    <t>в том числе по мероприятиям :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</si>
  <si>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</si>
  <si>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</si>
  <si>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10.1.</t>
  </si>
  <si>
    <t>10.2.</t>
  </si>
  <si>
    <t>10.3.</t>
  </si>
  <si>
    <t>в том числе подпрограммы :</t>
  </si>
  <si>
    <t>Долгосрочное финансовое планирование</t>
  </si>
  <si>
    <t>Нормативно- методическое обеспечение и организация бюджетного процесса</t>
  </si>
  <si>
    <t>Мероприятие 1: Развитие систем  газификации</t>
  </si>
  <si>
    <t xml:space="preserve"> Развитие ресурсной и материально-технической базы  образовательных учреждений</t>
  </si>
  <si>
    <t xml:space="preserve">Подпрограмма 1 "Развитие жилищного строительства" </t>
  </si>
  <si>
    <t>4.4.</t>
  </si>
  <si>
    <t>4.7.</t>
  </si>
  <si>
    <t>4.8.</t>
  </si>
  <si>
    <t>Осуществление функций  технического  заказчика, включая осуществление строительного контроля</t>
  </si>
  <si>
    <t>Осуществление авторского  надзора за строительством  объектов капитального строительства</t>
  </si>
  <si>
    <t>Мероприятия по реконструкции, капитальному ремонту социально значимых  объектов муниципального  образования "Городской округ Ногликский" на 2014 - 2016 годы</t>
  </si>
  <si>
    <t xml:space="preserve"> Мероприятия по  реконструкции  и строительству объектов инженерной  инфраструктуры</t>
  </si>
  <si>
    <t>План мероприятий по  развитию муниципальных  образований</t>
  </si>
  <si>
    <t xml:space="preserve"> Мероприятия на обеспечение  безаварийной работы  жилищно-коммунального комплекса</t>
  </si>
  <si>
    <t>Мероприятия "Чистая вода"</t>
  </si>
  <si>
    <t xml:space="preserve"> Мероприятия  по возмещению  затрат (убытков) или  недополученных  доходов  предприятиям ЖКХ</t>
  </si>
  <si>
    <t>Мероприятия, направления реализации  программы (7 позиций)</t>
  </si>
  <si>
    <t>Подпрограмма 2 "Повышение сейсмоустойчивости жилых домов, основных объектов и систем жизнеобеспечения"</t>
  </si>
  <si>
    <t>Подпрограмма 3 "Переселение  граждан из  аварийного и  ветхого жилья"</t>
  </si>
  <si>
    <t>Мероприятие 2: " Поддержка на улучшение жилищных условий  молодых семей"</t>
  </si>
  <si>
    <t>Подпрограмма 3 :  "Комплексный капитальный ремонт и реконструкция  жилищного фонда"</t>
  </si>
  <si>
    <t>Мероприятие 2:  Поддержка населения  МО  "Городской округ Ногликский"  при газификации  жилищного фонда</t>
  </si>
  <si>
    <t>Мероприятие 3: Газификация  автотранспорта (без участия местного бюджета;  ОБ и  привлеченные средства)</t>
  </si>
  <si>
    <t>Подпрограмма 1: "Повышение безопасности дорожного  движения"</t>
  </si>
  <si>
    <t>10.</t>
  </si>
  <si>
    <t>Сохранение и развитие традиционного образа жизни коренных малочисленных народов Севера</t>
  </si>
  <si>
    <t xml:space="preserve">12. </t>
  </si>
  <si>
    <t xml:space="preserve">Управление муниципальным долгом </t>
  </si>
  <si>
    <t>12.1.</t>
  </si>
  <si>
    <t>12.2.</t>
  </si>
  <si>
    <t>12.3.</t>
  </si>
  <si>
    <t>13.</t>
  </si>
  <si>
    <t>13.1.</t>
  </si>
  <si>
    <t>в том числе: мероприятия  реализации  программы (3 позиции):</t>
  </si>
  <si>
    <t>8.2.</t>
  </si>
  <si>
    <t>8.3.</t>
  </si>
  <si>
    <t>Подготовка и переподготовка специалистов в области профилактики нарокомании</t>
  </si>
  <si>
    <t>Профилактика злоупотребления наркотическим средствами и психотропными веществами</t>
  </si>
  <si>
    <t>Меры по пресечению незаконного оборота наркотиков и их потребления</t>
  </si>
  <si>
    <t xml:space="preserve">Перечень муниципальных программ </t>
  </si>
  <si>
    <t xml:space="preserve">муниципального образования "Городской округ Ногликский" </t>
  </si>
  <si>
    <t>на период 2015-2020 годы</t>
  </si>
  <si>
    <t>дата</t>
  </si>
  <si>
    <t>номер</t>
  </si>
  <si>
    <t>Дата и номер постановления администрации МО</t>
  </si>
  <si>
    <r>
      <t>Обеспечение доступности и качества общего образования</t>
    </r>
    <r>
      <rPr>
        <strike/>
        <sz val="12"/>
        <color theme="1"/>
        <rFont val="Times New Roman"/>
        <family val="1"/>
        <charset val="204"/>
      </rPr>
      <t>, в том числе в сельской местности</t>
    </r>
  </si>
  <si>
    <r>
      <t xml:space="preserve"> Развитие системы воспитания, дополнительного образования и социальной защиты детей</t>
    </r>
    <r>
      <rPr>
        <strike/>
        <sz val="12"/>
        <color theme="1"/>
        <rFont val="Times New Roman"/>
        <family val="1"/>
        <charset val="204"/>
      </rPr>
      <t>,  в том числе профилактика социального сиротства и жестокого обращения с детьми</t>
    </r>
  </si>
  <si>
    <r>
      <t xml:space="preserve"> Летний  отдых и  оздоровление </t>
    </r>
    <r>
      <rPr>
        <strike/>
        <sz val="12"/>
        <color theme="1"/>
        <rFont val="Times New Roman"/>
        <family val="1"/>
        <charset val="204"/>
      </rPr>
      <t>и занятость</t>
    </r>
    <r>
      <rPr>
        <sz val="12"/>
        <color theme="1"/>
        <rFont val="Times New Roman"/>
        <family val="1"/>
        <charset val="204"/>
      </rPr>
      <t xml:space="preserve">  детей </t>
    </r>
    <r>
      <rPr>
        <strike/>
        <sz val="12"/>
        <color theme="1"/>
        <rFont val="Times New Roman"/>
        <family val="1"/>
        <charset val="204"/>
      </rPr>
      <t>и молодежи</t>
    </r>
  </si>
  <si>
    <r>
      <t xml:space="preserve">Мероприятие 1: "Ликвидация аварийного и ветхого жилья, неиспользуемых  и бесхозяйственных  объектов производственного </t>
    </r>
    <r>
      <rPr>
        <strike/>
        <sz val="12"/>
        <rFont val="Times New Roman"/>
        <family val="1"/>
        <charset val="204"/>
      </rPr>
      <t xml:space="preserve"> и непроизводственного</t>
    </r>
    <r>
      <rPr>
        <sz val="12"/>
        <rFont val="Times New Roman"/>
        <family val="1"/>
        <charset val="204"/>
      </rPr>
      <t xml:space="preserve"> назначения" </t>
    </r>
  </si>
  <si>
    <r>
      <t xml:space="preserve">в том числе: **Стоимостные показатели </t>
    </r>
    <r>
      <rPr>
        <sz val="12"/>
        <color rgb="FFFF0000"/>
        <rFont val="Times New Roman"/>
        <family val="1"/>
        <charset val="204"/>
      </rPr>
      <t xml:space="preserve"> указаны по данным Концепции; направления не соответствуют  Перечню</t>
    </r>
  </si>
  <si>
    <r>
      <t xml:space="preserve">Подпрограмма 1: "Энергосбережение и повышение  энергетической  эффективности "  </t>
    </r>
    <r>
      <rPr>
        <sz val="12"/>
        <color rgb="FFFF0000"/>
        <rFont val="Times New Roman"/>
        <family val="1"/>
        <charset val="204"/>
      </rPr>
      <t>(не указаны  средства за счет внебюджетных  источников в сумме  61  804,9 т.р.)</t>
    </r>
  </si>
  <si>
    <r>
      <rPr>
        <sz val="12"/>
        <color rgb="FFFF0000"/>
        <rFont val="Times New Roman"/>
        <family val="1"/>
        <charset val="204"/>
      </rPr>
      <t xml:space="preserve">Подпрограмма 2 : "Модернизация  объектов  коммунальной инфраструктуры" ? </t>
    </r>
    <r>
      <rPr>
        <sz val="12"/>
        <color theme="1"/>
        <rFont val="Times New Roman"/>
        <family val="1"/>
        <charset val="204"/>
      </rPr>
      <t xml:space="preserve">Мероприятия по повышению  надежности и эффективности производства и поставки  коммунальных  ресурсов на базе модернизации систем коммунальной  инфраструктуры </t>
    </r>
  </si>
  <si>
    <r>
      <t xml:space="preserve">в том числе подпрограммы: </t>
    </r>
    <r>
      <rPr>
        <sz val="12"/>
        <color rgb="FFFF0000"/>
        <rFont val="Times New Roman"/>
        <family val="1"/>
        <charset val="204"/>
      </rPr>
      <t>+ 5500 ОБ</t>
    </r>
  </si>
  <si>
    <r>
      <t xml:space="preserve">в том числе по мероприятиям:  </t>
    </r>
    <r>
      <rPr>
        <i/>
        <sz val="12"/>
        <color rgb="FFFF0000"/>
        <rFont val="Times New Roman"/>
        <family val="1"/>
        <charset val="204"/>
      </rPr>
      <t xml:space="preserve">            указано в проекте</t>
    </r>
  </si>
  <si>
    <r>
      <t xml:space="preserve">Обеспечение  </t>
    </r>
    <r>
      <rPr>
        <strike/>
        <sz val="12"/>
        <rFont val="Times New Roman"/>
        <family val="1"/>
        <charset val="204"/>
      </rPr>
      <t>беспрепятственного</t>
    </r>
    <r>
      <rPr>
        <sz val="12"/>
        <rFont val="Times New Roman"/>
        <family val="1"/>
        <charset val="204"/>
      </rPr>
      <t xml:space="preserve"> доступа инвалидов к  объектам социальной инффраструктуры </t>
    </r>
    <r>
      <rPr>
        <strike/>
        <sz val="12"/>
        <rFont val="Times New Roman"/>
        <family val="1"/>
        <charset val="204"/>
      </rPr>
      <t>культуры</t>
    </r>
  </si>
  <si>
    <t>Стимулирование  экономической  активности  в муниципальном образовании  "Городской округ Ногликский" на период 2015-2020 годы</t>
  </si>
  <si>
    <t>Управление  муниципальными финансами муниципального образования "Городской  округ Ногликский" на 2015-2020 годы</t>
  </si>
  <si>
    <t>Газификация муниципального образования  "Городской округ Ногликский" на период 2015-2020 годы</t>
  </si>
  <si>
    <t>Обеспечение населения муниципального образовании "Городской округ Ногликский" качественным жильем на 2015-2020 годы</t>
  </si>
  <si>
    <t>Развитие образования в муниципальном образовании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</si>
  <si>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муниципальном образовании "Городской округ Ногликский" на 2015 -2020 годы</t>
  </si>
  <si>
    <t>1.</t>
  </si>
  <si>
    <t>Доступная среда в муниципальном образовании "Городской округ Ногликский" на 2015-2020 годы</t>
  </si>
  <si>
    <t>№ п/п согласно пост. АМО 17.03.14 № 24-р</t>
  </si>
  <si>
    <t>№ п/п по дате приня-тия</t>
  </si>
  <si>
    <t>Сфера молодежной политики</t>
  </si>
  <si>
    <t xml:space="preserve"> Сфера физической культуры и спорта</t>
  </si>
  <si>
    <t>2.2.1.</t>
  </si>
  <si>
    <t>2.2.2.</t>
  </si>
  <si>
    <t>2.2.3.</t>
  </si>
  <si>
    <t>2.2.4.</t>
  </si>
  <si>
    <t>2.2.5.</t>
  </si>
  <si>
    <t>укрепление и развитие регионального потенциала в сфере культуры</t>
  </si>
  <si>
    <t>капитальный ремонт ДШИ</t>
  </si>
  <si>
    <t xml:space="preserve">в том числе по мероприятиям: </t>
  </si>
  <si>
    <t>ВСЕГО</t>
  </si>
  <si>
    <t>Мероприятия  программы</t>
  </si>
  <si>
    <t>капитальный и текущий ремонт бассейна и котельной</t>
  </si>
  <si>
    <t>текущий ремонт лыжной базы</t>
  </si>
  <si>
    <t>оснащение территорий (дворы) ФО и спортсооружениями</t>
  </si>
  <si>
    <t xml:space="preserve">строительство лыжно-роллерная трассы, вкл. ПСД </t>
  </si>
  <si>
    <t>строительство крытого корта, вкл. ПСД</t>
  </si>
  <si>
    <t>освещение и капремонт стадиона</t>
  </si>
  <si>
    <t>дворовая хоккейная площадка</t>
  </si>
  <si>
    <t>оборудование, инвентарь, экипировка ДЮСШ</t>
  </si>
  <si>
    <t>модульная котельная и капремонт СК "Арена"</t>
  </si>
  <si>
    <t>сейсмоусиление здания мкрн.Ноглики-2</t>
  </si>
  <si>
    <t>Обеспечение спортинвентарем и оборудованием ДЮСШ</t>
  </si>
  <si>
    <t>создание условий для занятий спортом в СК "Арена"</t>
  </si>
  <si>
    <t>устранение предписаний пожнадзора, ремонт СК "Арена"</t>
  </si>
  <si>
    <t>проведение районных, участие в областных спортмероприятиях, исполнение календарного плана ДЮСШ</t>
  </si>
  <si>
    <t>субсидии НКО на развитие игровых видов спорта</t>
  </si>
  <si>
    <t>ДЮСШ</t>
  </si>
  <si>
    <t>Обеспечение комплексной безопасности на объектах (ДЮСШ)</t>
  </si>
  <si>
    <t>Формирование информационной политики в области ФКиС (чествование спортсменов, выпуск буклетов, изготовление атрибутики с символикой)</t>
  </si>
  <si>
    <t>Массовая физкультурно-оздоровительная работа:</t>
  </si>
  <si>
    <t>Развитие инфраструктуры и МТБ объектов спортназначения:</t>
  </si>
  <si>
    <t>Развитие потенциала молодежи (конкурсы, игры, участие в форумах, КВН, праздники)</t>
  </si>
  <si>
    <t>Профориентация молодежи (семинары, ярмарки образовательных услуг, трудовая занятость)</t>
  </si>
  <si>
    <t>Совершенствование системы патриотического воспитания и допризывной подготовки молодежи (экскурсии, праздники, памятные даты, встречи)</t>
  </si>
  <si>
    <t>обеспечение деятельности музея</t>
  </si>
  <si>
    <t>прочие мероприятия</t>
  </si>
  <si>
    <t>обеспечение деятельности библиотеки</t>
  </si>
  <si>
    <t>обеспечение деятельности ДШИ</t>
  </si>
  <si>
    <t>прочие мероприятия (поддержка ДШИ, приобретение муз.инструментов)</t>
  </si>
  <si>
    <t>Поддержка и развитие детского и молодежного творчества, образования в сфере культуры:</t>
  </si>
  <si>
    <t>Пополнение и обеспечение сохранности библиотечного фонда документов:</t>
  </si>
  <si>
    <t>прочие мероприятия (поддержка коллективов, концерты, конкурсы)</t>
  </si>
  <si>
    <t>обеспечение деятельности досуговых учреждений, вкл.дополнительную гарантию молодежи)</t>
  </si>
  <si>
    <t>Поддержка и развитие художественно-творческой деятельности. Сохранение и развитие традиционной народной культуры:</t>
  </si>
  <si>
    <t>Развитие материально-технической базы учреждений культуры:</t>
  </si>
  <si>
    <t>капитальный ремонт РЦД</t>
  </si>
  <si>
    <t>капитальный ремонт библиотеки</t>
  </si>
  <si>
    <t>приобретение сценического оборудования, мебели для учреждений</t>
  </si>
  <si>
    <t>строительство краеведческого музея</t>
  </si>
  <si>
    <t>укрепление МТБ учреждений</t>
  </si>
  <si>
    <t>приобретение сценического оборудования, муз.инструментов, мебели для учреждений, костюмов, обуви, ткани, реквизита</t>
  </si>
  <si>
    <t xml:space="preserve">Обеспечение  беспрепятственного доступа инвалидов к  объектам социальной инффраструктуры </t>
  </si>
  <si>
    <t>РЦД</t>
  </si>
  <si>
    <t>Собрание МО</t>
  </si>
  <si>
    <t>ДШИ</t>
  </si>
  <si>
    <t>библиотека</t>
  </si>
  <si>
    <t>создание условий для систематических занятий ФК и С (в СК "Арена"), районная спартакиада, выезд на областные соревнования</t>
  </si>
  <si>
    <t>культурно-массовые мероприятия</t>
  </si>
  <si>
    <t>предоставление дошкольного образования в дошкольных учреждениях</t>
  </si>
  <si>
    <t>Обеспечение доступности и качества общего образования:</t>
  </si>
  <si>
    <t>предоставление  образования в общеобразовательных учреждениях и учреждениях дополнительного образования</t>
  </si>
  <si>
    <t>Информационное обеспечение муниципальной молодежной политики (информирование по профилактике наркомании, стенды, баннеры, телепередачи, статьи в газете)</t>
  </si>
  <si>
    <t>1.6.1.</t>
  </si>
  <si>
    <t>Обеспечение потребности в педагогических кадрах:</t>
  </si>
  <si>
    <t>обеспечение педагогов служебным жильем (приобретение квартир)</t>
  </si>
  <si>
    <t>выплаты по закону о дополнительной гарантии молодежи</t>
  </si>
  <si>
    <t>социальная поддержка на оплату коммунальных услуг</t>
  </si>
  <si>
    <t>ежемесячные выплаты за звания и госнаграды</t>
  </si>
  <si>
    <t>1.6.2.</t>
  </si>
  <si>
    <t>прочие мероприятия в кадровой политике (погашение части процентов по ипотеке, конкурсы, поощрения, конференции)</t>
  </si>
  <si>
    <t>Укрепление МТБ учреждений</t>
  </si>
  <si>
    <t>приобретение оборудования для дошкольного образования</t>
  </si>
  <si>
    <t>приобретение оборудования для школ</t>
  </si>
  <si>
    <t>капремонт дошкольных учреждений</t>
  </si>
  <si>
    <t>прочие (сайт отдела образования)</t>
  </si>
  <si>
    <t>строительство ЦДТ</t>
  </si>
  <si>
    <t>строительство школы на 300 мест</t>
  </si>
  <si>
    <t>детский сад на 110 мест в мкрн.Ноглики-2</t>
  </si>
  <si>
    <t>Софинансирование объектов кап.строительства:</t>
  </si>
  <si>
    <t>Мероприятия по обеспечению антитеррористической безопасности образовательных организаций (видеонаблюдение)</t>
  </si>
  <si>
    <t>Модернизация учебно-воспитательного процесса в организациях дополнительного образования (оснащение ЦДТ)</t>
  </si>
  <si>
    <t>Подготовка кадров в области ФК и С (организация ФОР по месту жительства)</t>
  </si>
  <si>
    <t>Совершенствование существующей системы работы ФК и С</t>
  </si>
  <si>
    <t>исполнение предписаний пожнадзора, установка противопожарной системы по дошкольным учреждениям</t>
  </si>
  <si>
    <t xml:space="preserve">капремонты школ, обустройство спортплощадок и благоустройство территорий </t>
  </si>
  <si>
    <t>приобретение спортоборудования для ЦДТ, обустройство территории</t>
  </si>
  <si>
    <t>14.</t>
  </si>
  <si>
    <t>Дорожное хозяйство</t>
  </si>
  <si>
    <t xml:space="preserve"> Благоустройство</t>
  </si>
  <si>
    <t>10.2.1.</t>
  </si>
  <si>
    <t>Капитальный ремонт объектов благоустройства</t>
  </si>
  <si>
    <t>10.2.2.</t>
  </si>
  <si>
    <t>Строительство (реконструкция) объектов благостройства (кладбище)</t>
  </si>
  <si>
    <t>10.2.3.</t>
  </si>
  <si>
    <t>Содержание и текщий ремонт объектов благоустройства: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</si>
  <si>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</si>
  <si>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</si>
  <si>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</si>
  <si>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</t>
  </si>
  <si>
    <t>Комплексная реконструкция систем водоснабжения МО "ГО Ногликский", в том числе разработка ПСД</t>
  </si>
  <si>
    <t>Техническое перевооружение системы теплоснабжения котельной № 1</t>
  </si>
  <si>
    <t>Реконструкция системы водоотведения в п.Ноглики, в том числе ПСД</t>
  </si>
  <si>
    <t>Реализация типовых мероприятий на муниципальных объектах социальной сферы:</t>
  </si>
  <si>
    <t>образование</t>
  </si>
  <si>
    <t>культура</t>
  </si>
  <si>
    <t>управление</t>
  </si>
  <si>
    <t>Развитие систем  газификации</t>
  </si>
  <si>
    <t>6.2.1.</t>
  </si>
  <si>
    <t>6.2.2.</t>
  </si>
  <si>
    <t>реконструкция стадиона СОШ № 1</t>
  </si>
  <si>
    <t>12.</t>
  </si>
  <si>
    <t xml:space="preserve">13. </t>
  </si>
  <si>
    <t>Ремонт и восстановление "бесхозяйных" и муниципальных распределительных сетей и подстанций:</t>
  </si>
  <si>
    <t>ремонт систем электроснабжения</t>
  </si>
  <si>
    <t>модернизация ТП 35/6 "Промбаза"</t>
  </si>
  <si>
    <t>Устройство пандусов:</t>
  </si>
  <si>
    <t>Устройство подъемника в библиотеке</t>
  </si>
  <si>
    <t>Приобретение спецтранспорта</t>
  </si>
  <si>
    <t>Приобретение и установка комплекса уличных тренажеров</t>
  </si>
  <si>
    <t>Развитие ресурсной и материально-технической базы  образовательных учреждений</t>
  </si>
  <si>
    <t>Развитие кадрового потенциала</t>
  </si>
  <si>
    <t>Поддержка и обеспечение эффективного взаимодействия с молодежными объединениями (мероприятия в в молодежных объединениях, конкурсы, акции (ЗОЖ, борьба с наркоманией, проезд на лечение от наркотической зависимости), поддержка молодежных проектов)</t>
  </si>
  <si>
    <t>Реконструкция систем распределения и использования газа в п.Ноглики (вкл.ПСД)</t>
  </si>
  <si>
    <t>Реконструкция систем распределения и использования газа в с.Вал (вкл.ПСД)</t>
  </si>
  <si>
    <t>Проектирование и строительство внутрипоселковых распределительных и подводящих газопроводов в с.Горячие ключи</t>
  </si>
  <si>
    <t>Единовременная материальная помощь гражданам</t>
  </si>
  <si>
    <t>Подготовка муниципального жилищного фонда к приему газа</t>
  </si>
  <si>
    <t>Организация сети фото- и видеофиксации на автомобильных дорогам пгт.Ноглики</t>
  </si>
  <si>
    <t>Мероприятия по пропаганде соблюдения ПДД</t>
  </si>
  <si>
    <t>Поддержка  некоммерческих организаций (формирование активной гражданской позиции  населения):</t>
  </si>
  <si>
    <t>Информационное общество:</t>
  </si>
  <si>
    <t>Всего по муниципальным программам</t>
  </si>
  <si>
    <t>Наименование муниципальной программы, подпрограммы, основного мероприятия</t>
  </si>
  <si>
    <t>ФБ</t>
  </si>
  <si>
    <t>ОБ</t>
  </si>
  <si>
    <t>МБ</t>
  </si>
  <si>
    <t>"Развитие инвестиционного потенциала муниципального образования "Городской округ Ногликский" на 2016-2020 годы"</t>
  </si>
  <si>
    <t>ВНБ</t>
  </si>
  <si>
    <t>Развитие системы воспитания, дополнительного образования и социальной защиты детей</t>
  </si>
  <si>
    <t>Сохранение культурного наследия и расщирение доступа к культурным ценностям и информации</t>
  </si>
  <si>
    <t>Комплексная безопасность учреждений культуры</t>
  </si>
  <si>
    <t xml:space="preserve">Развитие кадрового потенциала </t>
  </si>
  <si>
    <t>Мероприятия, Всего</t>
  </si>
  <si>
    <t>(в тыс. руб.)</t>
  </si>
  <si>
    <t>Совершенствование нормативной правовой базы в сфере оказания мер поддержки субъектам инвестиционной деятельности</t>
  </si>
  <si>
    <t>Предоставление муниципальной поддержки инвесторам, реализующим инвестиционные проекты, признанные приоритетными</t>
  </si>
  <si>
    <t>Кадровое обеспечение инвестиционной деятельности</t>
  </si>
  <si>
    <t>Продвижение инвестиционных проектов МО</t>
  </si>
  <si>
    <t>Подготовка и переподготовка специалистов в области профилактики наркомании</t>
  </si>
  <si>
    <t>Меры по пресечению незаконного оборота и потребления наркотиков</t>
  </si>
  <si>
    <t>Мероприятия:</t>
  </si>
  <si>
    <t>Мероприятие 3: Приобретение служебного жилья для врачей -  специалистов ГБУЗ "Ногликская ЦРБ"</t>
  </si>
  <si>
    <t xml:space="preserve">в том числе: </t>
  </si>
  <si>
    <t>Снос ветхого и аварийного жилья, производственных и непроизводственных зданий</t>
  </si>
  <si>
    <t>Поддержка на улучшение жилищных условий молодых семей</t>
  </si>
  <si>
    <t>Приобретение служебного жилья для врачей-специалистов ГБУЗ "Ногликская ЦРБ"</t>
  </si>
  <si>
    <t>Приобретение жилых помещений для специализированного  муниципального жилого фонда</t>
  </si>
  <si>
    <t>15.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</si>
  <si>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</si>
  <si>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МО "Горродской округ Ногликский"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</si>
  <si>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МО "Городской округ Ногликский"</t>
  </si>
  <si>
    <t>Формирование  в коммунальном  секторе  благоприятных  условий для реализации  инвестиционных  проектов:</t>
  </si>
  <si>
    <t>Регулирование численности безнадзорных животных</t>
  </si>
  <si>
    <t>Проверка</t>
  </si>
  <si>
    <t xml:space="preserve">Сведения </t>
  </si>
  <si>
    <t>16.</t>
  </si>
  <si>
    <t>Благоустройство общественных территорий</t>
  </si>
  <si>
    <t>Возмещение недополученных  доходов  и (или) финансового обеспечения (вощмещения) затрат в связи с производством (реализвцией) товаров, выполнения работ, оказания услуг в сфере ЖКХ:</t>
  </si>
  <si>
    <t>Основные мероприятия:</t>
  </si>
  <si>
    <t>Содействие развитию инфраструктуры торговли, основанной на принципах достижения установленных нормативов обеспеченности населения МО площадью торговых объхектов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</si>
  <si>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обслудживания населения на территории МО "Городской округ Ногликский"</t>
  </si>
  <si>
    <t>Повышение эффективности управления</t>
  </si>
  <si>
    <t>Обучение и воспитание детей-инвалидов</t>
  </si>
  <si>
    <t>Обеспечение беспрепятсвенного доступа инвалидов к информации</t>
  </si>
  <si>
    <t>Обеспечение поступлений неналоговых  доходов в местный бюджет от использования имущества, находящегося в муниципальной собственности МО "Городской округ Ногликский"</t>
  </si>
  <si>
    <t>Комплексные меры  противодействия злоупотреблению наркотиками  и их  незаконному обороту в МО "Городской округ Ногликский"</t>
  </si>
  <si>
    <t xml:space="preserve">Стимулирование  экономической  активности  в МО  "Городской округ Ногликский" </t>
  </si>
  <si>
    <t xml:space="preserve">Управление  муниципальными финансами МО "Городской  округ Ногликский" </t>
  </si>
  <si>
    <t xml:space="preserve">Развитие инвестиционного потенциала МО  "Городской  округ Ногликский" </t>
  </si>
  <si>
    <t>Совершенствование системы управления муниципальным имуществом МО "Городской округ Ногликский"</t>
  </si>
  <si>
    <t>Формирование современной городской среды в МО "Городской округ Ногликский"</t>
  </si>
  <si>
    <t xml:space="preserve">Обеспечение качества и доступности дошкольного образования: </t>
  </si>
  <si>
    <t>Развитие физической культуры, спорта и молодежной политики  в МО "Городской округ Ногликский"</t>
  </si>
  <si>
    <t xml:space="preserve">Развитие культуры  в МО "Городской округ Ногликский" </t>
  </si>
  <si>
    <t xml:space="preserve">Обеспечение населения МО "Городской округ Ногликский" качественным жильем </t>
  </si>
  <si>
    <t xml:space="preserve">"Обеспечение населения МО "Городской округ Ногликский" качественными  услугами  жилищно-коммунального  хозяйства </t>
  </si>
  <si>
    <t xml:space="preserve">Газификация МО "Городской округ Ногликский" </t>
  </si>
  <si>
    <t xml:space="preserve">Обеспечение безопасности жизнедеятельности  населения в МО "Городской округ Ногликский" </t>
  </si>
  <si>
    <t xml:space="preserve">Развитие инфраструктуры и благоустройство населенных пунктов  МО "Городской округ Ногликский" </t>
  </si>
  <si>
    <t xml:space="preserve">Совершенствование  системы муниципального управления в МО "Городской округ Ногликский" </t>
  </si>
  <si>
    <t xml:space="preserve">Доступная среда в МО "Городской округ Ногликский" 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</si>
  <si>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</si>
  <si>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Профилактика правонарушений в МО "Городской округ Ногликский"</t>
  </si>
  <si>
    <t>Профилактика терроризма и экстремизма в МО "Городской округ Ногликский"</t>
  </si>
  <si>
    <t xml:space="preserve">Противодействие коррупции в МО "Городской округ Ногликский"  </t>
  </si>
  <si>
    <t xml:space="preserve">Охрана окружающей среды в МО "Городской округ Ногликский"  </t>
  </si>
  <si>
    <t xml:space="preserve">Снижение рисков от чрезвычайных ситуаций, создание и поддержание готовности системы оповещения об угрозе ЧС в МО "Городской округ Ногликский"  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</si>
  <si>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доступности</t>
  </si>
  <si>
    <t>Разработка нормативно-правовой базы по созщланию доступной срелды для инвалидов</t>
  </si>
  <si>
    <t>Капитальный ремонт и ремонт  дворовых территорий многоквартирных домов и проездов к ним</t>
  </si>
  <si>
    <t>Оказание мер поддерджки потребителям при газификации  жилого фонда</t>
  </si>
  <si>
    <t>Приложение № 1</t>
  </si>
  <si>
    <t>Высокий уровень освоения</t>
  </si>
  <si>
    <t>Низкий уровень освоения</t>
  </si>
  <si>
    <t>Освоение менее 50%</t>
  </si>
  <si>
    <t>Благоустройство территорий муниципального образования</t>
  </si>
  <si>
    <t>Поддержка населения при переоборудовании автотранспорта на газомоторное топливо</t>
  </si>
  <si>
    <t>Отдых детей</t>
  </si>
  <si>
    <t>Справка: Всего расходы бюджета МО 2022  3 933 979,5 тыс.руб.</t>
  </si>
  <si>
    <t>Уточненные назначения на 2024 год</t>
  </si>
  <si>
    <t>Фактическое освоение  за 2024 год</t>
  </si>
  <si>
    <t xml:space="preserve">об  освоении финансовых средств по муниципальным программа МО "Городской округ Ногликский" за  2024 год </t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</si>
  <si>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"Развитие жилищного строительства":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</si>
  <si>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"Переселение  граждан из  аварийного жилищного фонда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</si>
  <si>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"Повышение сейсмоустойчивости жилых домов, основных объектов и систем жизнеобеспечения":</t>
    </r>
  </si>
  <si>
    <r>
      <rPr>
        <b/>
        <sz val="11"/>
        <rFont val="Times New Roman"/>
        <family val="1"/>
        <charset val="204"/>
      </rPr>
      <t>Подпрограмма 4.</t>
    </r>
    <r>
      <rPr>
        <sz val="11"/>
        <rFont val="Times New Roman"/>
        <family val="1"/>
        <charset val="204"/>
      </rPr>
      <t xml:space="preserve"> Инфраструктурное развитие территории МО "Городской округ Ногликский"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</si>
  <si>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"Энергосбережение и повышение  энергетической  эффективности" </t>
    </r>
    <r>
      <rPr>
        <sz val="10"/>
        <color rgb="FFFF0000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</si>
  <si>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: "Модернизация  объектов  коммунальной инфраструктуры"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</si>
  <si>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"Повышение безопасности дорожного  движения в МО "Городской округ Ногликский" 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</si>
  <si>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Развитие малого и среднего  предпринимательства в МО "Городской округ Ногликский" 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</si>
  <si>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Развитие  сельского  хозяйства и  регулирования рынков сельскохозяйственной  продукции, сырья и продовольствия МО "Городской округ Ногликский" </t>
    </r>
  </si>
  <si>
    <r>
      <t xml:space="preserve">в том числе по мероприятиям:  </t>
    </r>
    <r>
      <rPr>
        <b/>
        <i/>
        <sz val="11"/>
        <rFont val="Times New Roman"/>
        <family val="1"/>
        <charset val="204"/>
      </rPr>
      <t xml:space="preserve">           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</si>
  <si>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Долгосрочное финансовое планирование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</si>
  <si>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Нормативно- методическое обеспечение и организация бюджетного процесса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</si>
  <si>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Управление муниципальным долгом МО "Городской округ Ногликский"</t>
    </r>
  </si>
  <si>
    <t>Использование и охрана земель на территории муниципального образования "Городской округ Ногликский"</t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</si>
  <si>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:  "Комплексный капитальный ремонт и реконструкция  жилищного фонда"</t>
    </r>
  </si>
  <si>
    <r>
      <t xml:space="preserve">в том числе:                                             </t>
    </r>
    <r>
      <rPr>
        <b/>
        <sz val="11"/>
        <rFont val="Times New Roman"/>
        <family val="1"/>
        <charset val="204"/>
      </rPr>
      <t xml:space="preserve">  </t>
    </r>
  </si>
  <si>
    <r>
      <t xml:space="preserve">Мероприятие 1: "Ликвидация аварийного и непригодного для проживания  жилищного фонда, неиспользуемых  и бесхозяйных  объектов производственного  и непроизводственного назначения"   </t>
    </r>
    <r>
      <rPr>
        <b/>
        <sz val="11"/>
        <rFont val="Times New Roman"/>
        <family val="1"/>
        <charset val="204"/>
      </rPr>
      <t xml:space="preserve"> </t>
    </r>
  </si>
  <si>
    <t>Примечание</t>
  </si>
  <si>
    <t>без финансирования</t>
  </si>
  <si>
    <t>Реализация в 2024 году не предусмотрена</t>
  </si>
  <si>
    <t xml:space="preserve">Услуги оказаны в полном объеме. При формировании НМЦК заложена оплата оказанных услуг за 12 месяцев отчетного года. По условиям м/контракта оплата за декабрь месяц осуществляется в январе месяце следующего года  </t>
  </si>
  <si>
    <t>1. Экономия по м/контракту "Ремонт жилья". Ремонт выполнен в полном объеме по адресу: пгт. Ноглики, пер. Молодежный, д. 12.         2. По мероприятию "Расходы на организацию проф. подготовки национальных кадров…" из 2-х обучавшихся обучение прошел 1 человек (не сдал экзамен).</t>
  </si>
  <si>
    <t>Экономия по ФОТ</t>
  </si>
  <si>
    <t>Экономия по м/контрактам</t>
  </si>
  <si>
    <t>Снижение стоимости по результатам торгов</t>
  </si>
  <si>
    <t>Снижение стоимости по результатам торгов, Экономия по м/контракту</t>
  </si>
  <si>
    <t>Неиспользование средств в полном объеме связано с отсутствием необходимости в проведении работ по ремонту освещения дворовой территории.</t>
  </si>
  <si>
    <t>Неосвоенные денежных средств связано со снижением количества животных без владельцев на территории МО</t>
  </si>
  <si>
    <t>Работы оплачены с учетом технологии производства отдельных видов работ, а также с учетом фактического объема непредвиденных работ</t>
  </si>
  <si>
    <t xml:space="preserve"> Выполнен снос 8 639,2 кв.м. (план 11,5 тыс.м.кв.).В связи с поздним расселением граждан из аварийного жилфонда, подлежащего сносу, снос в полном объеме не осуществлен.</t>
  </si>
  <si>
    <t>Степень соответ- ствия запланиро-ванному уровню расходов</t>
  </si>
  <si>
    <t xml:space="preserve">Не производилось стимулирование деятельности ДНД, так как дружина для охраны культурно-массовых мероприятий не привлекалась, а также не реализовано мероприятие по стимулированию добровольной сдачи гражданами незаконно хранящегося у них оружия и боеприпасов </t>
  </si>
  <si>
    <t>Мероприятие "Выявление и ликвидация  мест несанкционированного размещения отходов" - В связи с поздним доведением дополнительного финансирования, заключение дополнительного МК было не целесообразным. Лимиты, перенесены на 2025 год.</t>
  </si>
  <si>
    <t>Развитие образования в МО "Городской округ Ногликский"</t>
  </si>
  <si>
    <t>Экономия по компенсации оплаты услуг ЖКХ работникам сферы культуры</t>
  </si>
  <si>
    <t>1. "Строительство блочной модульной котельной № 5 в пгт. Ноглики" - работы выполнены, но не оплачены в связи с поздним предоставлением в бухгалтерию администрации МО документов на оплату. Оплата работ планируется в 2025 году.                             2. "Капитальный ремонт коммунальной инфраструктуры" -  работы выполнены частично</t>
  </si>
  <si>
    <t>Заявления от населения об оказании мер поддержки не поступали.
В рамках данного мероприятия приобретено 3 автомобиля на газу для МУП "Ногликский Водоканал"</t>
  </si>
  <si>
    <t xml:space="preserve">Поддержка оказана согласно поданным заявкам                 (заявились и получили поддержку 13 семей) </t>
  </si>
  <si>
    <t>Экономия по м/контракуту, работы 2024 года выполнены, окончание срока выполнения работ в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</si>
</sst>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27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0" fontId="1" fillId="0" borderId="0" xfId="0" applyFont="1" applyFill="1"/>
    <xf numFmtId="0" fontId="1" fillId="3" borderId="0" xfId="0" applyFont="1" applyFill="1"/>
    <xf numFmtId="0" fontId="1" fillId="0" borderId="0" xfId="0" applyFont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2" fillId="0" borderId="0" xfId="0" applyFont="1" applyFill="1"/>
    <xf numFmtId="164" fontId="1" fillId="0" borderId="0" xfId="0" applyNumberFormat="1" applyFont="1" applyFill="1" applyAlignment="1">
      <alignment horizontal="right"/>
    </xf>
    <xf numFmtId="0" fontId="16" fillId="0" borderId="1" xfId="0" applyFont="1" applyBorder="1" applyAlignment="1">
      <alignment horizontal="center" vertical="center"/>
    </xf>
    <xf numFmtId="0" fontId="16" fillId="3" borderId="1" xfId="0" applyFont="1" applyFill="1" applyBorder="1"/>
    <xf numFmtId="0" fontId="16" fillId="0" borderId="1" xfId="0" applyFont="1" applyFill="1" applyBorder="1"/>
    <xf numFmtId="166" fontId="15" fillId="3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16" fillId="0" borderId="1" xfId="0" applyFont="1" applyBorder="1"/>
    <xf numFmtId="0" fontId="16" fillId="0" borderId="0" xfId="0" applyFont="1" applyAlignment="1">
      <alignment horizontal="center" vertical="center"/>
    </xf>
    <xf numFmtId="0" fontId="16" fillId="0" borderId="0" xfId="0" applyFont="1" applyAlignment="1"/>
    <xf numFmtId="0" fontId="16" fillId="0" borderId="0" xfId="0" applyFont="1" applyAlignment="1">
      <alignment horizontal="right"/>
    </xf>
    <xf numFmtId="0" fontId="12" fillId="0" borderId="0" xfId="0" applyFont="1"/>
    <xf numFmtId="0" fontId="17" fillId="3" borderId="0" xfId="0" applyFont="1" applyFill="1" applyAlignment="1"/>
    <xf numFmtId="0" fontId="3" fillId="0" borderId="0" xfId="0" applyFont="1" applyAlignment="1">
      <alignment horizontal="right"/>
    </xf>
    <xf numFmtId="0" fontId="1" fillId="9" borderId="1" xfId="0" applyFont="1" applyFill="1" applyBorder="1" applyAlignment="1"/>
    <xf numFmtId="0" fontId="1" fillId="10" borderId="1" xfId="0" applyFont="1" applyFill="1" applyBorder="1" applyAlignment="1"/>
    <xf numFmtId="0" fontId="1" fillId="11" borderId="1" xfId="0" applyFont="1" applyFill="1" applyBorder="1" applyAlignment="1"/>
    <xf numFmtId="0" fontId="3" fillId="0" borderId="0" xfId="0" applyFont="1" applyAlignment="1"/>
    <xf numFmtId="0" fontId="16" fillId="3" borderId="0" xfId="0" applyFont="1" applyFill="1" applyAlignment="1">
      <alignment horizontal="right"/>
    </xf>
    <xf numFmtId="164" fontId="16" fillId="0" borderId="0" xfId="0" applyNumberFormat="1" applyFont="1" applyFill="1" applyAlignment="1">
      <alignment horizontal="right"/>
    </xf>
    <xf numFmtId="0" fontId="16" fillId="0" borderId="0" xfId="0" applyFont="1"/>
    <xf numFmtId="0" fontId="15" fillId="0" borderId="1" xfId="0" applyFont="1" applyBorder="1" applyAlignment="1"/>
    <xf numFmtId="0" fontId="15" fillId="0" borderId="1" xfId="0" applyFont="1" applyBorder="1"/>
    <xf numFmtId="164" fontId="12" fillId="0" borderId="0" xfId="0" applyNumberFormat="1" applyFont="1" applyFill="1" applyAlignment="1">
      <alignment horizontal="right"/>
    </xf>
    <xf numFmtId="0" fontId="19" fillId="0" borderId="1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wrapText="1"/>
    </xf>
    <xf numFmtId="0" fontId="19" fillId="0" borderId="1" xfId="0" applyFont="1" applyBorder="1"/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/>
    <xf numFmtId="0" fontId="15" fillId="3" borderId="1" xfId="0" applyFont="1" applyFill="1" applyBorder="1" applyAlignment="1">
      <alignment wrapText="1"/>
    </xf>
    <xf numFmtId="0" fontId="19" fillId="5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/>
    <xf numFmtId="9" fontId="19" fillId="3" borderId="1" xfId="0" applyNumberFormat="1" applyFont="1" applyFill="1" applyBorder="1" applyAlignment="1">
      <alignment wrapText="1"/>
    </xf>
    <xf numFmtId="0" fontId="15" fillId="3" borderId="1" xfId="0" applyFont="1" applyFill="1" applyBorder="1"/>
    <xf numFmtId="164" fontId="19" fillId="8" borderId="1" xfId="0" applyNumberFormat="1" applyFont="1" applyFill="1" applyBorder="1" applyAlignment="1">
      <alignment horizontal="center" vertical="center" wrapText="1"/>
    </xf>
    <xf numFmtId="164" fontId="19" fillId="5" borderId="1" xfId="0" applyNumberFormat="1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6" fontId="19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/>
    <xf numFmtId="165" fontId="1" fillId="0" borderId="0" xfId="0" applyNumberFormat="1" applyFont="1" applyAlignment="1">
      <alignment horizontal="right"/>
    </xf>
    <xf numFmtId="9" fontId="15" fillId="3" borderId="1" xfId="0" applyNumberFormat="1" applyFont="1" applyFill="1" applyBorder="1" applyAlignment="1">
      <alignment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164" fontId="19" fillId="8" borderId="1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164" fontId="19" fillId="7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/>
    </xf>
    <xf numFmtId="166" fontId="19" fillId="5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65" fontId="12" fillId="7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/>
    </xf>
    <xf numFmtId="164" fontId="12" fillId="8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/>
    </xf>
    <xf numFmtId="165" fontId="12" fillId="0" borderId="1" xfId="0" applyNumberFormat="1" applyFont="1" applyFill="1" applyBorder="1"/>
    <xf numFmtId="166" fontId="19" fillId="0" borderId="8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19" fillId="6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165" fontId="12" fillId="7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right" wrapText="1"/>
    </xf>
    <xf numFmtId="164" fontId="23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0" fontId="23" fillId="0" borderId="1" xfId="0" applyFont="1" applyBorder="1" applyAlignment="1">
      <alignment horizontal="right"/>
    </xf>
    <xf numFmtId="164" fontId="23" fillId="7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wrapText="1"/>
    </xf>
    <xf numFmtId="0" fontId="19" fillId="3" borderId="1" xfId="0" applyFont="1" applyFill="1" applyBorder="1" applyAlignment="1">
      <alignment wrapText="1"/>
    </xf>
    <xf numFmtId="0" fontId="19" fillId="0" borderId="0" xfId="0" applyFont="1"/>
    <xf numFmtId="0" fontId="12" fillId="0" borderId="1" xfId="0" applyFont="1" applyBorder="1"/>
    <xf numFmtId="165" fontId="12" fillId="5" borderId="1" xfId="0" applyNumberFormat="1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wrapText="1"/>
    </xf>
    <xf numFmtId="165" fontId="19" fillId="8" borderId="1" xfId="0" applyNumberFormat="1" applyFont="1" applyFill="1" applyBorder="1" applyAlignment="1">
      <alignment horizontal="center" vertical="center"/>
    </xf>
    <xf numFmtId="165" fontId="19" fillId="6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9" fillId="6" borderId="1" xfId="0" applyNumberFormat="1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wrapText="1"/>
    </xf>
    <xf numFmtId="164" fontId="19" fillId="6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/>
    </xf>
    <xf numFmtId="0" fontId="19" fillId="6" borderId="1" xfId="0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164" fontId="12" fillId="7" borderId="1" xfId="0" applyNumberFormat="1" applyFont="1" applyFill="1" applyBorder="1" applyAlignment="1">
      <alignment horizontal="right"/>
    </xf>
    <xf numFmtId="49" fontId="12" fillId="3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/>
    <xf numFmtId="0" fontId="12" fillId="3" borderId="1" xfId="0" applyFont="1" applyFill="1" applyBorder="1"/>
    <xf numFmtId="16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Border="1"/>
    <xf numFmtId="0" fontId="12" fillId="0" borderId="1" xfId="0" applyFont="1" applyFill="1" applyBorder="1" applyAlignment="1"/>
    <xf numFmtId="49" fontId="12" fillId="0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3" fontId="19" fillId="5" borderId="1" xfId="0" applyNumberFormat="1" applyFont="1" applyFill="1" applyBorder="1" applyAlignment="1">
      <alignment horizontal="center" vertical="center"/>
    </xf>
    <xf numFmtId="3" fontId="19" fillId="3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16" fillId="10" borderId="1" xfId="0" applyFont="1" applyFill="1" applyBorder="1" applyAlignment="1"/>
    <xf numFmtId="0" fontId="12" fillId="3" borderId="0" xfId="0" applyFont="1" applyFill="1"/>
    <xf numFmtId="0" fontId="12" fillId="3" borderId="1" xfId="0" applyFont="1" applyFill="1" applyBorder="1" applyAlignment="1">
      <alignment horizontal="justify" wrapText="1"/>
    </xf>
    <xf numFmtId="4" fontId="19" fillId="0" borderId="1" xfId="0" applyNumberFormat="1" applyFont="1" applyFill="1" applyBorder="1" applyAlignment="1">
      <alignment horizontal="center" vertical="center"/>
    </xf>
    <xf numFmtId="4" fontId="19" fillId="5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4" fontId="19" fillId="6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vertical="top"/>
    </xf>
    <xf numFmtId="0" fontId="12" fillId="3" borderId="1" xfId="0" applyFont="1" applyFill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4" fillId="0" borderId="0" xfId="0" applyFont="1" applyAlignment="1">
      <alignment horizontal="right" wrapText="1"/>
    </xf>
    <xf numFmtId="0" fontId="19" fillId="12" borderId="7" xfId="0" applyFont="1" applyFill="1" applyBorder="1" applyAlignment="1">
      <alignment horizontal="center" vertical="center" wrapText="1"/>
    </xf>
    <xf numFmtId="0" fontId="20" fillId="12" borderId="6" xfId="0" applyFont="1" applyFill="1" applyBorder="1" applyAlignment="1">
      <alignment horizontal="center" vertical="center" wrapText="1"/>
    </xf>
    <xf numFmtId="0" fontId="20" fillId="1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8" borderId="3" xfId="0" applyFont="1" applyFill="1" applyBorder="1" applyAlignment="1">
      <alignment horizontal="center" vertical="center" wrapText="1"/>
    </xf>
    <xf numFmtId="0" fontId="19" fillId="8" borderId="4" xfId="0" applyFont="1" applyFill="1" applyBorder="1" applyAlignment="1">
      <alignment horizontal="center" vertical="center" wrapText="1"/>
    </xf>
    <xf numFmtId="0" fontId="19" fillId="8" borderId="10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9" fillId="7" borderId="1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right" wrapText="1"/>
    </xf>
    <xf numFmtId="0" fontId="19" fillId="7" borderId="7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/>
    </xf>
    <xf numFmtId="0" fontId="19" fillId="8" borderId="8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17" fillId="0" borderId="0" xfId="0" applyFont="1" applyAlignment="1"/>
    <xf numFmtId="164" fontId="19" fillId="12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99FFCC"/>
      <color rgb="FFFF9999"/>
      <color rgb="FF99FF99"/>
      <color rgb="FFFFFFCC"/>
      <color rgb="FFFFCCCC"/>
      <color rgb="FFCCFFCC"/>
      <color rgb="FFFFCC99"/>
      <color rgb="FFFF66CC"/>
      <color rgb="FFFF99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7"/>
  <sheetViews>
    <sheetView tabSelected="1" zoomScale="78" zoomScaleNormal="78" workbookViewId="0">
      <pane ySplit="7" topLeftCell="A220" activePane="bottomLeft" state="frozen"/>
      <selection pane="bottomLeft" activeCell="N235" sqref="N235"/>
    </sheetView>
  </sheetViews>
  <sheetFormatPr defaultColWidth="9.109375" defaultRowHeight="13.8" x14ac:dyDescent="0.25"/>
  <cols>
    <col min="1" max="1" width="4.44140625" style="28" customWidth="1"/>
    <col min="2" max="2" width="48.5546875" style="32" customWidth="1"/>
    <col min="3" max="3" width="11.6640625" style="31" customWidth="1"/>
    <col min="4" max="4" width="9.33203125" style="31" customWidth="1"/>
    <col min="5" max="5" width="11" style="31" customWidth="1"/>
    <col min="6" max="6" width="11.33203125" style="31" customWidth="1"/>
    <col min="7" max="7" width="9" style="31" customWidth="1"/>
    <col min="8" max="8" width="11.6640625" style="31" customWidth="1"/>
    <col min="9" max="9" width="9.77734375" style="31" customWidth="1"/>
    <col min="10" max="10" width="11.109375" style="31" bestFit="1" customWidth="1"/>
    <col min="11" max="11" width="12" style="31" customWidth="1"/>
    <col min="12" max="12" width="8.88671875" style="31" customWidth="1"/>
    <col min="13" max="13" width="11.33203125" style="34" customWidth="1"/>
    <col min="14" max="14" width="26.21875" style="1" customWidth="1"/>
    <col min="15" max="16384" width="9.109375" style="1"/>
  </cols>
  <sheetData>
    <row r="1" spans="1:16" ht="21.6" customHeight="1" x14ac:dyDescent="0.3">
      <c r="K1" s="194" t="s">
        <v>340</v>
      </c>
      <c r="L1" s="195"/>
      <c r="M1" s="195"/>
    </row>
    <row r="2" spans="1:16" ht="18.600000000000001" customHeight="1" x14ac:dyDescent="0.3">
      <c r="A2" s="214" t="s">
        <v>303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5"/>
    </row>
    <row r="3" spans="1:16" ht="17.399999999999999" customHeight="1" x14ac:dyDescent="0.25">
      <c r="A3" s="199" t="s">
        <v>350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57"/>
      <c r="N3" s="54"/>
    </row>
    <row r="4" spans="1:16" ht="16.2" customHeight="1" x14ac:dyDescent="0.25">
      <c r="A4" s="209" t="s">
        <v>282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57"/>
      <c r="N4" s="45"/>
    </row>
    <row r="5" spans="1:16" s="29" customFormat="1" ht="27" customHeight="1" x14ac:dyDescent="0.25">
      <c r="A5" s="196" t="s">
        <v>11</v>
      </c>
      <c r="B5" s="196" t="s">
        <v>271</v>
      </c>
      <c r="C5" s="203" t="s">
        <v>348</v>
      </c>
      <c r="D5" s="204"/>
      <c r="E5" s="204"/>
      <c r="F5" s="204"/>
      <c r="G5" s="205"/>
      <c r="H5" s="206" t="s">
        <v>349</v>
      </c>
      <c r="I5" s="207"/>
      <c r="J5" s="207"/>
      <c r="K5" s="207"/>
      <c r="L5" s="208"/>
      <c r="M5" s="216" t="s">
        <v>381</v>
      </c>
      <c r="N5" s="189" t="s">
        <v>368</v>
      </c>
    </row>
    <row r="6" spans="1:16" s="30" customFormat="1" ht="14.25" customHeight="1" x14ac:dyDescent="0.25">
      <c r="A6" s="197"/>
      <c r="B6" s="197"/>
      <c r="C6" s="212" t="s">
        <v>148</v>
      </c>
      <c r="D6" s="200" t="s">
        <v>7</v>
      </c>
      <c r="E6" s="201"/>
      <c r="F6" s="201"/>
      <c r="G6" s="202"/>
      <c r="H6" s="210" t="s">
        <v>148</v>
      </c>
      <c r="I6" s="200" t="s">
        <v>7</v>
      </c>
      <c r="J6" s="201"/>
      <c r="K6" s="201"/>
      <c r="L6" s="202"/>
      <c r="M6" s="190"/>
      <c r="N6" s="190"/>
    </row>
    <row r="7" spans="1:16" ht="58.8" customHeight="1" x14ac:dyDescent="0.25">
      <c r="A7" s="198"/>
      <c r="B7" s="198"/>
      <c r="C7" s="213"/>
      <c r="D7" s="96" t="s">
        <v>272</v>
      </c>
      <c r="E7" s="97" t="s">
        <v>273</v>
      </c>
      <c r="F7" s="96" t="s">
        <v>274</v>
      </c>
      <c r="G7" s="58" t="s">
        <v>276</v>
      </c>
      <c r="H7" s="211"/>
      <c r="I7" s="96" t="s">
        <v>272</v>
      </c>
      <c r="J7" s="97" t="s">
        <v>273</v>
      </c>
      <c r="K7" s="96" t="s">
        <v>274</v>
      </c>
      <c r="L7" s="58" t="s">
        <v>276</v>
      </c>
      <c r="M7" s="191"/>
      <c r="N7" s="191"/>
      <c r="P7" s="169"/>
    </row>
    <row r="8" spans="1:16" s="28" customFormat="1" ht="29.4" customHeight="1" x14ac:dyDescent="0.3">
      <c r="A8" s="59" t="s">
        <v>3</v>
      </c>
      <c r="B8" s="68" t="s">
        <v>384</v>
      </c>
      <c r="C8" s="91">
        <f t="shared" ref="C8:H8" si="0">C10+C13+C16+C17+C33+C34</f>
        <v>1222433.5</v>
      </c>
      <c r="D8" s="92">
        <f>D10+D13+D16+D17+D33+D34</f>
        <v>22701.200000000001</v>
      </c>
      <c r="E8" s="92">
        <f t="shared" si="0"/>
        <v>774699.89999999991</v>
      </c>
      <c r="F8" s="92">
        <f t="shared" si="0"/>
        <v>425032.4</v>
      </c>
      <c r="G8" s="92">
        <f t="shared" si="0"/>
        <v>0</v>
      </c>
      <c r="H8" s="93">
        <f t="shared" si="0"/>
        <v>1211310.6000000001</v>
      </c>
      <c r="I8" s="92">
        <f t="shared" ref="I8:J8" si="1">I10+I13+I16+I17+I33+I34</f>
        <v>21126.2</v>
      </c>
      <c r="J8" s="92">
        <f t="shared" si="1"/>
        <v>773324.49999999988</v>
      </c>
      <c r="K8" s="92">
        <f>K10+K13+K16+K17+K33+K34</f>
        <v>416859.9</v>
      </c>
      <c r="L8" s="92">
        <f>L10+L13+L16+L17+L33+L34</f>
        <v>0</v>
      </c>
      <c r="M8" s="172">
        <f>H8/C8</f>
        <v>0.99090101833760291</v>
      </c>
      <c r="N8" s="35"/>
    </row>
    <row r="9" spans="1:16" x14ac:dyDescent="0.25">
      <c r="A9" s="58"/>
      <c r="B9" s="64" t="s">
        <v>34</v>
      </c>
      <c r="C9" s="98"/>
      <c r="D9" s="99"/>
      <c r="E9" s="100"/>
      <c r="F9" s="94"/>
      <c r="G9" s="65"/>
      <c r="H9" s="80"/>
      <c r="I9" s="94"/>
      <c r="J9" s="100"/>
      <c r="K9" s="94"/>
      <c r="L9" s="65"/>
      <c r="M9" s="90"/>
      <c r="N9" s="41"/>
    </row>
    <row r="10" spans="1:16" s="26" customFormat="1" ht="27" customHeight="1" x14ac:dyDescent="0.25">
      <c r="A10" s="102"/>
      <c r="B10" s="63" t="s">
        <v>320</v>
      </c>
      <c r="C10" s="76">
        <f t="shared" ref="C10:C34" si="2">SUM(D10:G10)</f>
        <v>288726.5</v>
      </c>
      <c r="D10" s="87">
        <v>0</v>
      </c>
      <c r="E10" s="88">
        <v>205950.3</v>
      </c>
      <c r="F10" s="88">
        <v>82776.2</v>
      </c>
      <c r="G10" s="89">
        <v>0</v>
      </c>
      <c r="H10" s="80">
        <f>SUM(I10:L10)</f>
        <v>288726.5</v>
      </c>
      <c r="I10" s="87">
        <v>0</v>
      </c>
      <c r="J10" s="88">
        <v>205950.3</v>
      </c>
      <c r="K10" s="88">
        <v>82776.2</v>
      </c>
      <c r="L10" s="89">
        <v>0</v>
      </c>
      <c r="M10" s="164">
        <f t="shared" ref="M10:M41" si="3">H10/C10</f>
        <v>1</v>
      </c>
      <c r="N10" s="37"/>
    </row>
    <row r="11" spans="1:16" s="26" customFormat="1" ht="49.5" hidden="1" customHeight="1" x14ac:dyDescent="0.25">
      <c r="A11" s="102"/>
      <c r="B11" s="63" t="s">
        <v>197</v>
      </c>
      <c r="C11" s="76">
        <f t="shared" si="2"/>
        <v>0</v>
      </c>
      <c r="D11" s="87"/>
      <c r="E11" s="88"/>
      <c r="F11" s="88"/>
      <c r="G11" s="89"/>
      <c r="H11" s="80">
        <f t="shared" ref="H11:H34" si="4">SUM(I11:L11)</f>
        <v>0</v>
      </c>
      <c r="I11" s="87">
        <v>0</v>
      </c>
      <c r="J11" s="88"/>
      <c r="K11" s="88"/>
      <c r="L11" s="89"/>
      <c r="M11" s="90" t="e">
        <f t="shared" si="3"/>
        <v>#DIV/0!</v>
      </c>
      <c r="N11" s="37"/>
    </row>
    <row r="12" spans="1:16" s="26" customFormat="1" hidden="1" x14ac:dyDescent="0.25">
      <c r="A12" s="102"/>
      <c r="B12" s="63" t="s">
        <v>174</v>
      </c>
      <c r="C12" s="76">
        <f t="shared" si="2"/>
        <v>0</v>
      </c>
      <c r="D12" s="87"/>
      <c r="E12" s="88"/>
      <c r="F12" s="88"/>
      <c r="G12" s="89"/>
      <c r="H12" s="80">
        <f t="shared" si="4"/>
        <v>0</v>
      </c>
      <c r="I12" s="87">
        <v>0</v>
      </c>
      <c r="J12" s="88"/>
      <c r="K12" s="88"/>
      <c r="L12" s="89"/>
      <c r="M12" s="90" t="e">
        <f t="shared" si="3"/>
        <v>#DIV/0!</v>
      </c>
      <c r="N12" s="37"/>
    </row>
    <row r="13" spans="1:16" s="26" customFormat="1" ht="24.6" customHeight="1" x14ac:dyDescent="0.25">
      <c r="A13" s="102"/>
      <c r="B13" s="63" t="s">
        <v>198</v>
      </c>
      <c r="C13" s="76">
        <f t="shared" si="2"/>
        <v>613024.9</v>
      </c>
      <c r="D13" s="87">
        <v>21389.8</v>
      </c>
      <c r="E13" s="88">
        <v>455351.4</v>
      </c>
      <c r="F13" s="88">
        <v>136283.70000000001</v>
      </c>
      <c r="G13" s="89">
        <v>0</v>
      </c>
      <c r="H13" s="80">
        <f t="shared" si="4"/>
        <v>607650.1</v>
      </c>
      <c r="I13" s="87">
        <v>20055.8</v>
      </c>
      <c r="J13" s="88">
        <v>455312.4</v>
      </c>
      <c r="K13" s="88">
        <v>132281.9</v>
      </c>
      <c r="L13" s="89">
        <v>0</v>
      </c>
      <c r="M13" s="106">
        <f t="shared" si="3"/>
        <v>0.99123233004075362</v>
      </c>
      <c r="N13" s="37"/>
    </row>
    <row r="14" spans="1:16" s="26" customFormat="1" ht="41.4" hidden="1" x14ac:dyDescent="0.25">
      <c r="A14" s="102"/>
      <c r="B14" s="63" t="s">
        <v>199</v>
      </c>
      <c r="C14" s="76">
        <f t="shared" si="2"/>
        <v>0</v>
      </c>
      <c r="D14" s="87">
        <v>0</v>
      </c>
      <c r="E14" s="88"/>
      <c r="F14" s="88"/>
      <c r="G14" s="89"/>
      <c r="H14" s="80">
        <f t="shared" si="4"/>
        <v>0</v>
      </c>
      <c r="I14" s="87">
        <v>0</v>
      </c>
      <c r="J14" s="88"/>
      <c r="K14" s="88"/>
      <c r="L14" s="89"/>
      <c r="M14" s="90" t="e">
        <f t="shared" si="3"/>
        <v>#DIV/0!</v>
      </c>
      <c r="N14" s="37"/>
    </row>
    <row r="15" spans="1:16" s="26" customFormat="1" ht="31.5" hidden="1" customHeight="1" x14ac:dyDescent="0.25">
      <c r="A15" s="102"/>
      <c r="B15" s="63" t="s">
        <v>174</v>
      </c>
      <c r="C15" s="76">
        <f t="shared" si="2"/>
        <v>0</v>
      </c>
      <c r="D15" s="87">
        <v>0</v>
      </c>
      <c r="E15" s="88"/>
      <c r="F15" s="88"/>
      <c r="G15" s="89"/>
      <c r="H15" s="80">
        <f t="shared" si="4"/>
        <v>0</v>
      </c>
      <c r="I15" s="87">
        <v>0</v>
      </c>
      <c r="J15" s="88"/>
      <c r="K15" s="88"/>
      <c r="L15" s="89"/>
      <c r="M15" s="90" t="e">
        <f t="shared" si="3"/>
        <v>#DIV/0!</v>
      </c>
      <c r="N15" s="37"/>
    </row>
    <row r="16" spans="1:16" s="26" customFormat="1" ht="30.6" customHeight="1" x14ac:dyDescent="0.25">
      <c r="A16" s="102"/>
      <c r="B16" s="63" t="s">
        <v>277</v>
      </c>
      <c r="C16" s="76">
        <f t="shared" si="2"/>
        <v>182763.3</v>
      </c>
      <c r="D16" s="87">
        <v>1311.4</v>
      </c>
      <c r="E16" s="88">
        <v>92591</v>
      </c>
      <c r="F16" s="88">
        <v>88860.9</v>
      </c>
      <c r="G16" s="89">
        <v>0</v>
      </c>
      <c r="H16" s="80">
        <f t="shared" si="4"/>
        <v>177872.7</v>
      </c>
      <c r="I16" s="87">
        <v>1070.4000000000001</v>
      </c>
      <c r="J16" s="88">
        <v>91280.6</v>
      </c>
      <c r="K16" s="88">
        <v>85521.7</v>
      </c>
      <c r="L16" s="89">
        <v>0</v>
      </c>
      <c r="M16" s="171">
        <f t="shared" si="3"/>
        <v>0.97324079834408783</v>
      </c>
      <c r="N16" s="37"/>
    </row>
    <row r="17" spans="1:14" s="26" customFormat="1" ht="27.6" x14ac:dyDescent="0.25">
      <c r="A17" s="102"/>
      <c r="B17" s="63" t="s">
        <v>258</v>
      </c>
      <c r="C17" s="76">
        <f t="shared" si="2"/>
        <v>112983.1</v>
      </c>
      <c r="D17" s="87">
        <v>0</v>
      </c>
      <c r="E17" s="88">
        <v>4236.5</v>
      </c>
      <c r="F17" s="88">
        <v>108746.6</v>
      </c>
      <c r="G17" s="89">
        <v>0</v>
      </c>
      <c r="H17" s="80">
        <f t="shared" si="4"/>
        <v>112197.3</v>
      </c>
      <c r="I17" s="87">
        <v>0</v>
      </c>
      <c r="J17" s="88">
        <v>4236.5</v>
      </c>
      <c r="K17" s="88">
        <v>107960.8</v>
      </c>
      <c r="L17" s="89">
        <v>0</v>
      </c>
      <c r="M17" s="171">
        <f t="shared" si="3"/>
        <v>0.9930449775231871</v>
      </c>
      <c r="N17" s="37"/>
    </row>
    <row r="18" spans="1:14" s="26" customFormat="1" hidden="1" x14ac:dyDescent="0.25">
      <c r="A18" s="102"/>
      <c r="B18" s="63" t="s">
        <v>209</v>
      </c>
      <c r="C18" s="76">
        <f t="shared" si="2"/>
        <v>0</v>
      </c>
      <c r="D18" s="87">
        <v>0</v>
      </c>
      <c r="E18" s="88"/>
      <c r="F18" s="88"/>
      <c r="G18" s="89"/>
      <c r="H18" s="80">
        <f t="shared" si="4"/>
        <v>0</v>
      </c>
      <c r="I18" s="87">
        <v>0</v>
      </c>
      <c r="J18" s="88"/>
      <c r="K18" s="88"/>
      <c r="L18" s="89"/>
      <c r="M18" s="171" t="e">
        <f t="shared" si="3"/>
        <v>#DIV/0!</v>
      </c>
      <c r="N18" s="37"/>
    </row>
    <row r="19" spans="1:14" s="26" customFormat="1" ht="27.6" hidden="1" x14ac:dyDescent="0.25">
      <c r="A19" s="102"/>
      <c r="B19" s="63" t="s">
        <v>210</v>
      </c>
      <c r="C19" s="76">
        <f t="shared" si="2"/>
        <v>0</v>
      </c>
      <c r="D19" s="87">
        <v>0</v>
      </c>
      <c r="E19" s="88"/>
      <c r="F19" s="88"/>
      <c r="G19" s="89"/>
      <c r="H19" s="80">
        <f t="shared" si="4"/>
        <v>0</v>
      </c>
      <c r="I19" s="87">
        <v>0</v>
      </c>
      <c r="J19" s="88"/>
      <c r="K19" s="88"/>
      <c r="L19" s="89"/>
      <c r="M19" s="171" t="e">
        <f t="shared" si="3"/>
        <v>#DIV/0!</v>
      </c>
      <c r="N19" s="37"/>
    </row>
    <row r="20" spans="1:14" s="26" customFormat="1" hidden="1" x14ac:dyDescent="0.25">
      <c r="A20" s="102"/>
      <c r="B20" s="63" t="s">
        <v>211</v>
      </c>
      <c r="C20" s="76">
        <f t="shared" si="2"/>
        <v>0</v>
      </c>
      <c r="D20" s="87">
        <v>0</v>
      </c>
      <c r="E20" s="88"/>
      <c r="F20" s="88"/>
      <c r="G20" s="89"/>
      <c r="H20" s="80">
        <f t="shared" si="4"/>
        <v>0</v>
      </c>
      <c r="I20" s="87">
        <v>0</v>
      </c>
      <c r="J20" s="88"/>
      <c r="K20" s="88"/>
      <c r="L20" s="89"/>
      <c r="M20" s="171" t="e">
        <f t="shared" si="3"/>
        <v>#DIV/0!</v>
      </c>
      <c r="N20" s="37"/>
    </row>
    <row r="21" spans="1:14" s="26" customFormat="1" ht="27.6" hidden="1" x14ac:dyDescent="0.25">
      <c r="A21" s="102"/>
      <c r="B21" s="63" t="s">
        <v>224</v>
      </c>
      <c r="C21" s="76">
        <f t="shared" si="2"/>
        <v>0</v>
      </c>
      <c r="D21" s="87">
        <v>0</v>
      </c>
      <c r="E21" s="88"/>
      <c r="F21" s="88"/>
      <c r="G21" s="89"/>
      <c r="H21" s="80">
        <f t="shared" si="4"/>
        <v>0</v>
      </c>
      <c r="I21" s="87">
        <v>0</v>
      </c>
      <c r="J21" s="88"/>
      <c r="K21" s="88"/>
      <c r="L21" s="89"/>
      <c r="M21" s="171" t="e">
        <f t="shared" si="3"/>
        <v>#DIV/0!</v>
      </c>
      <c r="N21" s="37"/>
    </row>
    <row r="22" spans="1:14" s="26" customFormat="1" ht="41.4" hidden="1" x14ac:dyDescent="0.25">
      <c r="A22" s="102"/>
      <c r="B22" s="63" t="s">
        <v>222</v>
      </c>
      <c r="C22" s="76">
        <f t="shared" si="2"/>
        <v>0</v>
      </c>
      <c r="D22" s="87">
        <v>0</v>
      </c>
      <c r="E22" s="88"/>
      <c r="F22" s="88"/>
      <c r="G22" s="89"/>
      <c r="H22" s="80">
        <f t="shared" si="4"/>
        <v>0</v>
      </c>
      <c r="I22" s="87">
        <v>0</v>
      </c>
      <c r="J22" s="88"/>
      <c r="K22" s="88"/>
      <c r="L22" s="89"/>
      <c r="M22" s="171" t="e">
        <f t="shared" si="3"/>
        <v>#DIV/0!</v>
      </c>
      <c r="N22" s="37"/>
    </row>
    <row r="23" spans="1:14" s="26" customFormat="1" ht="27.6" hidden="1" x14ac:dyDescent="0.25">
      <c r="A23" s="102"/>
      <c r="B23" s="63" t="s">
        <v>223</v>
      </c>
      <c r="C23" s="76">
        <f t="shared" si="2"/>
        <v>0</v>
      </c>
      <c r="D23" s="87">
        <v>0</v>
      </c>
      <c r="E23" s="88"/>
      <c r="F23" s="88"/>
      <c r="G23" s="89"/>
      <c r="H23" s="80">
        <f t="shared" si="4"/>
        <v>0</v>
      </c>
      <c r="I23" s="87">
        <v>0</v>
      </c>
      <c r="J23" s="88"/>
      <c r="K23" s="88"/>
      <c r="L23" s="89"/>
      <c r="M23" s="171" t="e">
        <f t="shared" si="3"/>
        <v>#DIV/0!</v>
      </c>
      <c r="N23" s="37"/>
    </row>
    <row r="24" spans="1:14" s="26" customFormat="1" hidden="1" x14ac:dyDescent="0.25">
      <c r="A24" s="102"/>
      <c r="B24" s="63" t="s">
        <v>212</v>
      </c>
      <c r="C24" s="76">
        <f t="shared" si="2"/>
        <v>0</v>
      </c>
      <c r="D24" s="87">
        <v>0</v>
      </c>
      <c r="E24" s="88"/>
      <c r="F24" s="88"/>
      <c r="G24" s="89"/>
      <c r="H24" s="80">
        <f t="shared" si="4"/>
        <v>0</v>
      </c>
      <c r="I24" s="87">
        <v>0</v>
      </c>
      <c r="J24" s="88"/>
      <c r="K24" s="88"/>
      <c r="L24" s="89"/>
      <c r="M24" s="171" t="e">
        <f t="shared" si="3"/>
        <v>#DIV/0!</v>
      </c>
      <c r="N24" s="37"/>
    </row>
    <row r="25" spans="1:14" s="26" customFormat="1" hidden="1" x14ac:dyDescent="0.25">
      <c r="A25" s="102"/>
      <c r="B25" s="63" t="s">
        <v>213</v>
      </c>
      <c r="C25" s="76">
        <f t="shared" si="2"/>
        <v>0</v>
      </c>
      <c r="D25" s="87">
        <v>0</v>
      </c>
      <c r="E25" s="88"/>
      <c r="F25" s="88"/>
      <c r="G25" s="89"/>
      <c r="H25" s="80">
        <f t="shared" si="4"/>
        <v>0</v>
      </c>
      <c r="I25" s="87">
        <v>0</v>
      </c>
      <c r="J25" s="88"/>
      <c r="K25" s="88"/>
      <c r="L25" s="89"/>
      <c r="M25" s="171" t="e">
        <f t="shared" si="3"/>
        <v>#DIV/0!</v>
      </c>
      <c r="N25" s="37"/>
    </row>
    <row r="26" spans="1:14" s="26" customFormat="1" hidden="1" x14ac:dyDescent="0.25">
      <c r="A26" s="102"/>
      <c r="B26" s="63" t="s">
        <v>217</v>
      </c>
      <c r="C26" s="76">
        <f t="shared" si="2"/>
        <v>0</v>
      </c>
      <c r="D26" s="87">
        <v>0</v>
      </c>
      <c r="E26" s="88"/>
      <c r="F26" s="88"/>
      <c r="G26" s="89"/>
      <c r="H26" s="80">
        <f t="shared" si="4"/>
        <v>0</v>
      </c>
      <c r="I26" s="87">
        <v>0</v>
      </c>
      <c r="J26" s="88"/>
      <c r="K26" s="88"/>
      <c r="L26" s="89"/>
      <c r="M26" s="171" t="e">
        <f t="shared" si="3"/>
        <v>#DIV/0!</v>
      </c>
      <c r="N26" s="37"/>
    </row>
    <row r="27" spans="1:14" s="26" customFormat="1" hidden="1" x14ac:dyDescent="0.25">
      <c r="A27" s="102"/>
      <c r="B27" s="63" t="s">
        <v>214</v>
      </c>
      <c r="C27" s="76">
        <f t="shared" si="2"/>
        <v>0</v>
      </c>
      <c r="D27" s="87">
        <v>0</v>
      </c>
      <c r="E27" s="88"/>
      <c r="F27" s="88"/>
      <c r="G27" s="89"/>
      <c r="H27" s="80">
        <f t="shared" si="4"/>
        <v>0</v>
      </c>
      <c r="I27" s="87">
        <v>0</v>
      </c>
      <c r="J27" s="88"/>
      <c r="K27" s="88"/>
      <c r="L27" s="89"/>
      <c r="M27" s="171" t="e">
        <f t="shared" si="3"/>
        <v>#DIV/0!</v>
      </c>
      <c r="N27" s="37"/>
    </row>
    <row r="28" spans="1:14" s="26" customFormat="1" hidden="1" x14ac:dyDescent="0.25">
      <c r="A28" s="102"/>
      <c r="B28" s="63" t="s">
        <v>215</v>
      </c>
      <c r="C28" s="76">
        <f t="shared" si="2"/>
        <v>0</v>
      </c>
      <c r="D28" s="87">
        <v>0</v>
      </c>
      <c r="E28" s="88"/>
      <c r="F28" s="88"/>
      <c r="G28" s="89"/>
      <c r="H28" s="80">
        <f t="shared" si="4"/>
        <v>0</v>
      </c>
      <c r="I28" s="87">
        <v>0</v>
      </c>
      <c r="J28" s="88"/>
      <c r="K28" s="88"/>
      <c r="L28" s="89"/>
      <c r="M28" s="171" t="e">
        <f t="shared" si="3"/>
        <v>#DIV/0!</v>
      </c>
      <c r="N28" s="37"/>
    </row>
    <row r="29" spans="1:14" s="26" customFormat="1" hidden="1" x14ac:dyDescent="0.25">
      <c r="A29" s="102"/>
      <c r="B29" s="63" t="s">
        <v>248</v>
      </c>
      <c r="C29" s="76">
        <f t="shared" si="2"/>
        <v>0</v>
      </c>
      <c r="D29" s="87">
        <v>0</v>
      </c>
      <c r="E29" s="88"/>
      <c r="F29" s="88"/>
      <c r="G29" s="89"/>
      <c r="H29" s="80">
        <f t="shared" si="4"/>
        <v>0</v>
      </c>
      <c r="I29" s="87">
        <v>0</v>
      </c>
      <c r="J29" s="88"/>
      <c r="K29" s="88"/>
      <c r="L29" s="89"/>
      <c r="M29" s="171" t="e">
        <f t="shared" si="3"/>
        <v>#DIV/0!</v>
      </c>
      <c r="N29" s="37"/>
    </row>
    <row r="30" spans="1:14" s="26" customFormat="1" ht="17.25" hidden="1" customHeight="1" x14ac:dyDescent="0.25">
      <c r="A30" s="102"/>
      <c r="B30" s="63" t="s">
        <v>216</v>
      </c>
      <c r="C30" s="76">
        <f t="shared" si="2"/>
        <v>0</v>
      </c>
      <c r="D30" s="87">
        <v>0</v>
      </c>
      <c r="E30" s="88"/>
      <c r="F30" s="88"/>
      <c r="G30" s="89"/>
      <c r="H30" s="80">
        <f t="shared" si="4"/>
        <v>0</v>
      </c>
      <c r="I30" s="87">
        <v>0</v>
      </c>
      <c r="J30" s="88"/>
      <c r="K30" s="88"/>
      <c r="L30" s="89"/>
      <c r="M30" s="171" t="e">
        <f t="shared" si="3"/>
        <v>#DIV/0!</v>
      </c>
      <c r="N30" s="37"/>
    </row>
    <row r="31" spans="1:14" s="26" customFormat="1" ht="41.4" hidden="1" x14ac:dyDescent="0.25">
      <c r="A31" s="102"/>
      <c r="B31" s="63" t="s">
        <v>218</v>
      </c>
      <c r="C31" s="76">
        <f t="shared" si="2"/>
        <v>0</v>
      </c>
      <c r="D31" s="87">
        <v>0</v>
      </c>
      <c r="E31" s="88"/>
      <c r="F31" s="88"/>
      <c r="G31" s="89"/>
      <c r="H31" s="80">
        <f t="shared" si="4"/>
        <v>0</v>
      </c>
      <c r="I31" s="87">
        <v>0</v>
      </c>
      <c r="J31" s="88"/>
      <c r="K31" s="88"/>
      <c r="L31" s="89"/>
      <c r="M31" s="171" t="e">
        <f t="shared" si="3"/>
        <v>#DIV/0!</v>
      </c>
      <c r="N31" s="37"/>
    </row>
    <row r="32" spans="1:14" s="26" customFormat="1" ht="48.75" hidden="1" customHeight="1" x14ac:dyDescent="0.25">
      <c r="A32" s="102"/>
      <c r="B32" s="63" t="s">
        <v>219</v>
      </c>
      <c r="C32" s="76">
        <f t="shared" si="2"/>
        <v>0</v>
      </c>
      <c r="D32" s="87">
        <v>0</v>
      </c>
      <c r="E32" s="88"/>
      <c r="F32" s="88"/>
      <c r="G32" s="89"/>
      <c r="H32" s="80">
        <f t="shared" si="4"/>
        <v>0</v>
      </c>
      <c r="I32" s="87">
        <v>0</v>
      </c>
      <c r="J32" s="88"/>
      <c r="K32" s="88"/>
      <c r="L32" s="89"/>
      <c r="M32" s="171" t="e">
        <f t="shared" si="3"/>
        <v>#DIV/0!</v>
      </c>
      <c r="N32" s="37"/>
    </row>
    <row r="33" spans="1:14" s="26" customFormat="1" ht="18.600000000000001" customHeight="1" x14ac:dyDescent="0.25">
      <c r="A33" s="102"/>
      <c r="B33" s="63" t="s">
        <v>346</v>
      </c>
      <c r="C33" s="76">
        <f t="shared" si="2"/>
        <v>6974.7</v>
      </c>
      <c r="D33" s="87">
        <v>0</v>
      </c>
      <c r="E33" s="88">
        <v>0</v>
      </c>
      <c r="F33" s="88">
        <v>6974.7</v>
      </c>
      <c r="G33" s="89">
        <v>0</v>
      </c>
      <c r="H33" s="80">
        <f t="shared" si="4"/>
        <v>6968.9</v>
      </c>
      <c r="I33" s="87">
        <v>0</v>
      </c>
      <c r="J33" s="88">
        <v>0</v>
      </c>
      <c r="K33" s="88">
        <v>6968.9</v>
      </c>
      <c r="L33" s="89">
        <v>0</v>
      </c>
      <c r="M33" s="171">
        <f t="shared" si="3"/>
        <v>0.99916842301460995</v>
      </c>
      <c r="N33" s="37"/>
    </row>
    <row r="34" spans="1:14" s="26" customFormat="1" ht="20.399999999999999" customHeight="1" x14ac:dyDescent="0.25">
      <c r="A34" s="102"/>
      <c r="B34" s="63" t="s">
        <v>259</v>
      </c>
      <c r="C34" s="76">
        <f t="shared" si="2"/>
        <v>17961</v>
      </c>
      <c r="D34" s="87">
        <v>0</v>
      </c>
      <c r="E34" s="88">
        <v>16570.7</v>
      </c>
      <c r="F34" s="88">
        <v>1390.3</v>
      </c>
      <c r="G34" s="89">
        <v>0</v>
      </c>
      <c r="H34" s="80">
        <f t="shared" si="4"/>
        <v>17895.100000000002</v>
      </c>
      <c r="I34" s="87">
        <v>0</v>
      </c>
      <c r="J34" s="88">
        <v>16544.7</v>
      </c>
      <c r="K34" s="88">
        <v>1350.4</v>
      </c>
      <c r="L34" s="89">
        <v>0</v>
      </c>
      <c r="M34" s="171">
        <f t="shared" si="3"/>
        <v>0.99633093925727978</v>
      </c>
      <c r="N34" s="37"/>
    </row>
    <row r="35" spans="1:14" hidden="1" x14ac:dyDescent="0.25">
      <c r="A35" s="65" t="s">
        <v>201</v>
      </c>
      <c r="B35" s="123" t="s">
        <v>202</v>
      </c>
      <c r="C35" s="114"/>
      <c r="D35" s="125"/>
      <c r="E35" s="147"/>
      <c r="F35" s="147"/>
      <c r="G35" s="148"/>
      <c r="H35" s="149"/>
      <c r="I35" s="147"/>
      <c r="J35" s="147">
        <f t="shared" ref="J35" si="5">SUM(J36:J39)</f>
        <v>0</v>
      </c>
      <c r="K35" s="147">
        <f>SUM(K36:K39)</f>
        <v>0</v>
      </c>
      <c r="L35" s="148"/>
      <c r="M35" s="171" t="e">
        <f t="shared" si="3"/>
        <v>#DIV/0!</v>
      </c>
      <c r="N35" s="41"/>
    </row>
    <row r="36" spans="1:14" ht="27.6" hidden="1" x14ac:dyDescent="0.25">
      <c r="A36" s="65"/>
      <c r="B36" s="123" t="s">
        <v>203</v>
      </c>
      <c r="C36" s="114"/>
      <c r="D36" s="125"/>
      <c r="E36" s="147"/>
      <c r="F36" s="147"/>
      <c r="G36" s="148"/>
      <c r="H36" s="149"/>
      <c r="I36" s="147"/>
      <c r="J36" s="147"/>
      <c r="K36" s="147"/>
      <c r="L36" s="148"/>
      <c r="M36" s="171" t="e">
        <f t="shared" si="3"/>
        <v>#DIV/0!</v>
      </c>
      <c r="N36" s="41"/>
    </row>
    <row r="37" spans="1:14" ht="27.6" hidden="1" x14ac:dyDescent="0.25">
      <c r="A37" s="65"/>
      <c r="B37" s="123" t="s">
        <v>204</v>
      </c>
      <c r="C37" s="114"/>
      <c r="D37" s="125"/>
      <c r="E37" s="147"/>
      <c r="F37" s="147"/>
      <c r="G37" s="148"/>
      <c r="H37" s="149"/>
      <c r="I37" s="147"/>
      <c r="J37" s="147"/>
      <c r="K37" s="147"/>
      <c r="L37" s="148"/>
      <c r="M37" s="171" t="e">
        <f t="shared" si="3"/>
        <v>#DIV/0!</v>
      </c>
      <c r="N37" s="41"/>
    </row>
    <row r="38" spans="1:14" ht="27.6" hidden="1" x14ac:dyDescent="0.25">
      <c r="A38" s="65"/>
      <c r="B38" s="123" t="s">
        <v>205</v>
      </c>
      <c r="C38" s="114"/>
      <c r="D38" s="125"/>
      <c r="E38" s="147"/>
      <c r="F38" s="147"/>
      <c r="G38" s="148"/>
      <c r="H38" s="149"/>
      <c r="I38" s="147"/>
      <c r="J38" s="147"/>
      <c r="K38" s="147"/>
      <c r="L38" s="148"/>
      <c r="M38" s="171" t="e">
        <f t="shared" si="3"/>
        <v>#DIV/0!</v>
      </c>
      <c r="N38" s="41"/>
    </row>
    <row r="39" spans="1:14" hidden="1" x14ac:dyDescent="0.25">
      <c r="A39" s="65"/>
      <c r="B39" s="123" t="s">
        <v>206</v>
      </c>
      <c r="C39" s="114"/>
      <c r="D39" s="125"/>
      <c r="E39" s="147"/>
      <c r="F39" s="147"/>
      <c r="G39" s="148"/>
      <c r="H39" s="149"/>
      <c r="I39" s="147"/>
      <c r="J39" s="147"/>
      <c r="K39" s="147"/>
      <c r="L39" s="148"/>
      <c r="M39" s="171" t="e">
        <f t="shared" si="3"/>
        <v>#DIV/0!</v>
      </c>
      <c r="N39" s="41"/>
    </row>
    <row r="40" spans="1:14" ht="0.6" hidden="1" customHeight="1" x14ac:dyDescent="0.25">
      <c r="A40" s="65" t="s">
        <v>207</v>
      </c>
      <c r="B40" s="123" t="s">
        <v>208</v>
      </c>
      <c r="C40" s="114"/>
      <c r="D40" s="125"/>
      <c r="E40" s="147"/>
      <c r="F40" s="147"/>
      <c r="G40" s="148"/>
      <c r="H40" s="149"/>
      <c r="I40" s="147"/>
      <c r="J40" s="147"/>
      <c r="K40" s="147"/>
      <c r="L40" s="148"/>
      <c r="M40" s="171" t="e">
        <f t="shared" si="3"/>
        <v>#DIV/0!</v>
      </c>
      <c r="N40" s="41"/>
    </row>
    <row r="41" spans="1:14" ht="41.4" x14ac:dyDescent="0.25">
      <c r="A41" s="59" t="s">
        <v>2</v>
      </c>
      <c r="B41" s="68" t="s">
        <v>321</v>
      </c>
      <c r="C41" s="91">
        <f>C43+C65</f>
        <v>180509.69999999998</v>
      </c>
      <c r="D41" s="92">
        <f t="shared" ref="D41:L41" si="6">D43+D65</f>
        <v>0</v>
      </c>
      <c r="E41" s="92">
        <f t="shared" si="6"/>
        <v>16749.8</v>
      </c>
      <c r="F41" s="92">
        <f>F43+F65</f>
        <v>163759.9</v>
      </c>
      <c r="G41" s="92">
        <f>G43+G65</f>
        <v>0</v>
      </c>
      <c r="H41" s="93">
        <f>H43+H65</f>
        <v>179157.99999999997</v>
      </c>
      <c r="I41" s="92">
        <f t="shared" si="6"/>
        <v>0</v>
      </c>
      <c r="J41" s="92">
        <f t="shared" si="6"/>
        <v>16749.5</v>
      </c>
      <c r="K41" s="92">
        <f t="shared" si="6"/>
        <v>162408.5</v>
      </c>
      <c r="L41" s="92">
        <f t="shared" si="6"/>
        <v>0</v>
      </c>
      <c r="M41" s="172">
        <f t="shared" si="3"/>
        <v>0.99251175975584682</v>
      </c>
      <c r="N41" s="41"/>
    </row>
    <row r="42" spans="1:14" s="26" customFormat="1" x14ac:dyDescent="0.25">
      <c r="A42" s="102"/>
      <c r="B42" s="103" t="s">
        <v>7</v>
      </c>
      <c r="C42" s="76"/>
      <c r="D42" s="77"/>
      <c r="E42" s="88"/>
      <c r="F42" s="88"/>
      <c r="G42" s="102"/>
      <c r="H42" s="80"/>
      <c r="I42" s="88"/>
      <c r="J42" s="88"/>
      <c r="K42" s="88"/>
      <c r="L42" s="102"/>
      <c r="M42" s="90"/>
      <c r="N42" s="37"/>
    </row>
    <row r="43" spans="1:14" s="26" customFormat="1" ht="18.600000000000001" customHeight="1" x14ac:dyDescent="0.25">
      <c r="A43" s="102"/>
      <c r="B43" s="63" t="s">
        <v>139</v>
      </c>
      <c r="C43" s="76">
        <f>SUM(D43:G43)</f>
        <v>164511.69999999998</v>
      </c>
      <c r="D43" s="87">
        <v>0</v>
      </c>
      <c r="E43" s="88">
        <v>5146.3999999999996</v>
      </c>
      <c r="F43" s="88">
        <v>159365.29999999999</v>
      </c>
      <c r="G43" s="89">
        <v>0</v>
      </c>
      <c r="H43" s="80">
        <f>SUM(I43:L43)</f>
        <v>163171.19999999998</v>
      </c>
      <c r="I43" s="88">
        <v>0</v>
      </c>
      <c r="J43" s="88">
        <v>5146.3999999999996</v>
      </c>
      <c r="K43" s="88">
        <v>158024.79999999999</v>
      </c>
      <c r="L43" s="102">
        <v>0</v>
      </c>
      <c r="M43" s="171">
        <f t="shared" ref="M43:M71" si="7">H43/C43</f>
        <v>0.99185164337855602</v>
      </c>
      <c r="N43" s="66"/>
    </row>
    <row r="44" spans="1:14" s="26" customFormat="1" ht="27.6" hidden="1" x14ac:dyDescent="0.25">
      <c r="A44" s="102"/>
      <c r="B44" s="63" t="s">
        <v>169</v>
      </c>
      <c r="C44" s="76">
        <f t="shared" ref="C44:C65" si="8">SUM(D44:G44)</f>
        <v>0</v>
      </c>
      <c r="D44" s="87"/>
      <c r="E44" s="88"/>
      <c r="F44" s="88"/>
      <c r="G44" s="89"/>
      <c r="H44" s="80">
        <f t="shared" ref="H44:H64" si="9">SUM(I44:L44)</f>
        <v>0</v>
      </c>
      <c r="I44" s="88"/>
      <c r="J44" s="88"/>
      <c r="K44" s="88"/>
      <c r="L44" s="102"/>
      <c r="M44" s="171" t="e">
        <f t="shared" si="7"/>
        <v>#DIV/0!</v>
      </c>
      <c r="N44" s="37"/>
    </row>
    <row r="45" spans="1:14" s="26" customFormat="1" ht="27.6" hidden="1" x14ac:dyDescent="0.25">
      <c r="A45" s="102"/>
      <c r="B45" s="63" t="s">
        <v>150</v>
      </c>
      <c r="C45" s="76">
        <f t="shared" si="8"/>
        <v>0</v>
      </c>
      <c r="D45" s="87"/>
      <c r="E45" s="88"/>
      <c r="F45" s="88"/>
      <c r="G45" s="89"/>
      <c r="H45" s="80">
        <f t="shared" si="9"/>
        <v>0</v>
      </c>
      <c r="I45" s="88"/>
      <c r="J45" s="88"/>
      <c r="K45" s="88"/>
      <c r="L45" s="102"/>
      <c r="M45" s="171" t="e">
        <f t="shared" si="7"/>
        <v>#DIV/0!</v>
      </c>
      <c r="N45" s="37"/>
    </row>
    <row r="46" spans="1:14" s="26" customFormat="1" hidden="1" x14ac:dyDescent="0.25">
      <c r="A46" s="102"/>
      <c r="B46" s="63" t="s">
        <v>151</v>
      </c>
      <c r="C46" s="76">
        <f t="shared" si="8"/>
        <v>0</v>
      </c>
      <c r="D46" s="87"/>
      <c r="E46" s="88"/>
      <c r="F46" s="88"/>
      <c r="G46" s="89"/>
      <c r="H46" s="80">
        <f t="shared" si="9"/>
        <v>0</v>
      </c>
      <c r="I46" s="88"/>
      <c r="J46" s="88"/>
      <c r="K46" s="88"/>
      <c r="L46" s="102"/>
      <c r="M46" s="171" t="e">
        <f t="shared" si="7"/>
        <v>#DIV/0!</v>
      </c>
      <c r="N46" s="37"/>
    </row>
    <row r="47" spans="1:14" s="26" customFormat="1" hidden="1" x14ac:dyDescent="0.25">
      <c r="A47" s="102"/>
      <c r="B47" s="63" t="s">
        <v>155</v>
      </c>
      <c r="C47" s="76">
        <f t="shared" si="8"/>
        <v>0</v>
      </c>
      <c r="D47" s="87"/>
      <c r="E47" s="88"/>
      <c r="F47" s="88"/>
      <c r="G47" s="89"/>
      <c r="H47" s="80">
        <f t="shared" si="9"/>
        <v>0</v>
      </c>
      <c r="I47" s="88"/>
      <c r="J47" s="88"/>
      <c r="K47" s="88"/>
      <c r="L47" s="102"/>
      <c r="M47" s="171" t="e">
        <f t="shared" si="7"/>
        <v>#DIV/0!</v>
      </c>
      <c r="N47" s="37"/>
    </row>
    <row r="48" spans="1:14" s="26" customFormat="1" hidden="1" x14ac:dyDescent="0.25">
      <c r="A48" s="102"/>
      <c r="B48" s="63" t="s">
        <v>158</v>
      </c>
      <c r="C48" s="76">
        <f t="shared" si="8"/>
        <v>0</v>
      </c>
      <c r="D48" s="87"/>
      <c r="E48" s="88"/>
      <c r="F48" s="88"/>
      <c r="G48" s="89"/>
      <c r="H48" s="80">
        <f t="shared" si="9"/>
        <v>0</v>
      </c>
      <c r="I48" s="88"/>
      <c r="J48" s="88"/>
      <c r="K48" s="88"/>
      <c r="L48" s="102"/>
      <c r="M48" s="171" t="e">
        <f t="shared" si="7"/>
        <v>#DIV/0!</v>
      </c>
      <c r="N48" s="37"/>
    </row>
    <row r="49" spans="1:14" s="26" customFormat="1" hidden="1" x14ac:dyDescent="0.25">
      <c r="A49" s="102"/>
      <c r="B49" s="63" t="s">
        <v>153</v>
      </c>
      <c r="C49" s="76">
        <f t="shared" si="8"/>
        <v>0</v>
      </c>
      <c r="D49" s="87"/>
      <c r="E49" s="88"/>
      <c r="F49" s="88"/>
      <c r="G49" s="89"/>
      <c r="H49" s="80">
        <f t="shared" si="9"/>
        <v>0</v>
      </c>
      <c r="I49" s="88"/>
      <c r="J49" s="88"/>
      <c r="K49" s="88"/>
      <c r="L49" s="102"/>
      <c r="M49" s="171" t="e">
        <f t="shared" si="7"/>
        <v>#DIV/0!</v>
      </c>
      <c r="N49" s="37"/>
    </row>
    <row r="50" spans="1:14" s="26" customFormat="1" ht="27.6" hidden="1" x14ac:dyDescent="0.25">
      <c r="A50" s="102"/>
      <c r="B50" s="63" t="s">
        <v>152</v>
      </c>
      <c r="C50" s="76">
        <f t="shared" si="8"/>
        <v>0</v>
      </c>
      <c r="D50" s="87"/>
      <c r="E50" s="88"/>
      <c r="F50" s="88"/>
      <c r="G50" s="89"/>
      <c r="H50" s="80">
        <f t="shared" si="9"/>
        <v>0</v>
      </c>
      <c r="I50" s="88"/>
      <c r="J50" s="88"/>
      <c r="K50" s="88"/>
      <c r="L50" s="102"/>
      <c r="M50" s="171" t="e">
        <f t="shared" si="7"/>
        <v>#DIV/0!</v>
      </c>
      <c r="N50" s="37"/>
    </row>
    <row r="51" spans="1:14" s="26" customFormat="1" hidden="1" x14ac:dyDescent="0.25">
      <c r="A51" s="102"/>
      <c r="B51" s="63" t="s">
        <v>154</v>
      </c>
      <c r="C51" s="76">
        <f t="shared" si="8"/>
        <v>0</v>
      </c>
      <c r="D51" s="87"/>
      <c r="E51" s="88"/>
      <c r="F51" s="88"/>
      <c r="G51" s="89"/>
      <c r="H51" s="80">
        <f t="shared" si="9"/>
        <v>0</v>
      </c>
      <c r="I51" s="88"/>
      <c r="J51" s="88"/>
      <c r="K51" s="88"/>
      <c r="L51" s="102"/>
      <c r="M51" s="171" t="e">
        <f t="shared" si="7"/>
        <v>#DIV/0!</v>
      </c>
      <c r="N51" s="37"/>
    </row>
    <row r="52" spans="1:14" s="26" customFormat="1" hidden="1" x14ac:dyDescent="0.25">
      <c r="A52" s="102"/>
      <c r="B52" s="63" t="s">
        <v>156</v>
      </c>
      <c r="C52" s="76">
        <f t="shared" si="8"/>
        <v>0</v>
      </c>
      <c r="D52" s="87"/>
      <c r="E52" s="88"/>
      <c r="F52" s="88"/>
      <c r="G52" s="89"/>
      <c r="H52" s="80">
        <f t="shared" si="9"/>
        <v>0</v>
      </c>
      <c r="I52" s="88"/>
      <c r="J52" s="88"/>
      <c r="K52" s="88"/>
      <c r="L52" s="102"/>
      <c r="M52" s="171" t="e">
        <f t="shared" si="7"/>
        <v>#DIV/0!</v>
      </c>
      <c r="N52" s="37"/>
    </row>
    <row r="53" spans="1:14" s="26" customFormat="1" hidden="1" x14ac:dyDescent="0.25">
      <c r="A53" s="102"/>
      <c r="B53" s="63" t="s">
        <v>157</v>
      </c>
      <c r="C53" s="76">
        <f t="shared" si="8"/>
        <v>0</v>
      </c>
      <c r="D53" s="87"/>
      <c r="E53" s="88"/>
      <c r="F53" s="88"/>
      <c r="G53" s="89"/>
      <c r="H53" s="80">
        <f t="shared" si="9"/>
        <v>0</v>
      </c>
      <c r="I53" s="88"/>
      <c r="J53" s="88"/>
      <c r="K53" s="88"/>
      <c r="L53" s="102"/>
      <c r="M53" s="171" t="e">
        <f t="shared" si="7"/>
        <v>#DIV/0!</v>
      </c>
      <c r="N53" s="37"/>
    </row>
    <row r="54" spans="1:14" s="26" customFormat="1" ht="19.5" hidden="1" customHeight="1" x14ac:dyDescent="0.25">
      <c r="A54" s="102"/>
      <c r="B54" s="63" t="s">
        <v>159</v>
      </c>
      <c r="C54" s="76">
        <f t="shared" si="8"/>
        <v>0</v>
      </c>
      <c r="D54" s="87"/>
      <c r="E54" s="88"/>
      <c r="F54" s="88"/>
      <c r="G54" s="89"/>
      <c r="H54" s="80">
        <f t="shared" si="9"/>
        <v>0</v>
      </c>
      <c r="I54" s="88"/>
      <c r="J54" s="88"/>
      <c r="K54" s="88"/>
      <c r="L54" s="102"/>
      <c r="M54" s="171" t="e">
        <f t="shared" si="7"/>
        <v>#DIV/0!</v>
      </c>
      <c r="N54" s="37"/>
    </row>
    <row r="55" spans="1:14" s="26" customFormat="1" ht="27.6" hidden="1" x14ac:dyDescent="0.25">
      <c r="A55" s="102"/>
      <c r="B55" s="63" t="s">
        <v>160</v>
      </c>
      <c r="C55" s="76">
        <f t="shared" si="8"/>
        <v>0</v>
      </c>
      <c r="D55" s="87"/>
      <c r="E55" s="88"/>
      <c r="F55" s="88"/>
      <c r="G55" s="89"/>
      <c r="H55" s="80">
        <f t="shared" si="9"/>
        <v>0</v>
      </c>
      <c r="I55" s="88"/>
      <c r="J55" s="88"/>
      <c r="K55" s="88"/>
      <c r="L55" s="102"/>
      <c r="M55" s="171" t="e">
        <f t="shared" si="7"/>
        <v>#DIV/0!</v>
      </c>
      <c r="N55" s="37"/>
    </row>
    <row r="56" spans="1:14" s="26" customFormat="1" hidden="1" x14ac:dyDescent="0.25">
      <c r="A56" s="102"/>
      <c r="B56" s="63" t="s">
        <v>168</v>
      </c>
      <c r="C56" s="76">
        <f t="shared" si="8"/>
        <v>0</v>
      </c>
      <c r="D56" s="87"/>
      <c r="E56" s="88"/>
      <c r="F56" s="88"/>
      <c r="G56" s="89"/>
      <c r="H56" s="80">
        <f t="shared" si="9"/>
        <v>0</v>
      </c>
      <c r="I56" s="88"/>
      <c r="J56" s="88"/>
      <c r="K56" s="88"/>
      <c r="L56" s="102"/>
      <c r="M56" s="171" t="e">
        <f t="shared" si="7"/>
        <v>#DIV/0!</v>
      </c>
      <c r="N56" s="37"/>
    </row>
    <row r="57" spans="1:14" s="26" customFormat="1" hidden="1" x14ac:dyDescent="0.25">
      <c r="A57" s="102"/>
      <c r="B57" s="63" t="s">
        <v>161</v>
      </c>
      <c r="C57" s="76">
        <f t="shared" si="8"/>
        <v>0</v>
      </c>
      <c r="D57" s="87"/>
      <c r="E57" s="88"/>
      <c r="F57" s="88"/>
      <c r="G57" s="89"/>
      <c r="H57" s="80">
        <f t="shared" si="9"/>
        <v>0</v>
      </c>
      <c r="I57" s="88"/>
      <c r="J57" s="88"/>
      <c r="K57" s="88"/>
      <c r="L57" s="102"/>
      <c r="M57" s="171" t="e">
        <f t="shared" si="7"/>
        <v>#DIV/0!</v>
      </c>
      <c r="N57" s="37"/>
    </row>
    <row r="58" spans="1:14" s="26" customFormat="1" ht="27.6" hidden="1" x14ac:dyDescent="0.25">
      <c r="A58" s="102"/>
      <c r="B58" s="63" t="s">
        <v>162</v>
      </c>
      <c r="C58" s="76">
        <f t="shared" si="8"/>
        <v>0</v>
      </c>
      <c r="D58" s="87"/>
      <c r="E58" s="88"/>
      <c r="F58" s="88"/>
      <c r="G58" s="89"/>
      <c r="H58" s="80">
        <f t="shared" si="9"/>
        <v>0</v>
      </c>
      <c r="I58" s="88"/>
      <c r="J58" s="88"/>
      <c r="K58" s="88"/>
      <c r="L58" s="102"/>
      <c r="M58" s="171" t="e">
        <f t="shared" si="7"/>
        <v>#DIV/0!</v>
      </c>
      <c r="N58" s="37"/>
    </row>
    <row r="59" spans="1:14" s="26" customFormat="1" ht="44.25" hidden="1" customHeight="1" x14ac:dyDescent="0.25">
      <c r="A59" s="102"/>
      <c r="B59" s="63" t="s">
        <v>163</v>
      </c>
      <c r="C59" s="76">
        <f t="shared" si="8"/>
        <v>0</v>
      </c>
      <c r="D59" s="87"/>
      <c r="E59" s="88"/>
      <c r="F59" s="88"/>
      <c r="G59" s="89"/>
      <c r="H59" s="80">
        <f t="shared" si="9"/>
        <v>0</v>
      </c>
      <c r="I59" s="88"/>
      <c r="J59" s="88"/>
      <c r="K59" s="88"/>
      <c r="L59" s="102"/>
      <c r="M59" s="171" t="e">
        <f t="shared" si="7"/>
        <v>#DIV/0!</v>
      </c>
      <c r="N59" s="37"/>
    </row>
    <row r="60" spans="1:14" s="26" customFormat="1" hidden="1" x14ac:dyDescent="0.25">
      <c r="A60" s="102"/>
      <c r="B60" s="63" t="s">
        <v>164</v>
      </c>
      <c r="C60" s="76">
        <f t="shared" si="8"/>
        <v>0</v>
      </c>
      <c r="D60" s="87"/>
      <c r="E60" s="88"/>
      <c r="F60" s="88"/>
      <c r="G60" s="89"/>
      <c r="H60" s="80">
        <f t="shared" si="9"/>
        <v>0</v>
      </c>
      <c r="I60" s="88"/>
      <c r="J60" s="88"/>
      <c r="K60" s="88"/>
      <c r="L60" s="102"/>
      <c r="M60" s="171" t="e">
        <f t="shared" si="7"/>
        <v>#DIV/0!</v>
      </c>
      <c r="N60" s="37"/>
    </row>
    <row r="61" spans="1:14" s="26" customFormat="1" ht="27.6" hidden="1" x14ac:dyDescent="0.25">
      <c r="A61" s="102"/>
      <c r="B61" s="63" t="s">
        <v>221</v>
      </c>
      <c r="C61" s="76">
        <f t="shared" si="8"/>
        <v>0</v>
      </c>
      <c r="D61" s="87"/>
      <c r="E61" s="88"/>
      <c r="F61" s="88"/>
      <c r="G61" s="89"/>
      <c r="H61" s="80">
        <f t="shared" si="9"/>
        <v>0</v>
      </c>
      <c r="I61" s="88"/>
      <c r="J61" s="88"/>
      <c r="K61" s="88"/>
      <c r="L61" s="102"/>
      <c r="M61" s="171" t="e">
        <f t="shared" si="7"/>
        <v>#DIV/0!</v>
      </c>
      <c r="N61" s="37"/>
    </row>
    <row r="62" spans="1:14" s="26" customFormat="1" ht="27.6" hidden="1" x14ac:dyDescent="0.25">
      <c r="A62" s="102"/>
      <c r="B62" s="63" t="s">
        <v>166</v>
      </c>
      <c r="C62" s="76">
        <f t="shared" si="8"/>
        <v>0</v>
      </c>
      <c r="D62" s="87"/>
      <c r="E62" s="88"/>
      <c r="F62" s="88"/>
      <c r="G62" s="89"/>
      <c r="H62" s="80">
        <f t="shared" si="9"/>
        <v>0</v>
      </c>
      <c r="I62" s="88"/>
      <c r="J62" s="88"/>
      <c r="K62" s="88"/>
      <c r="L62" s="102"/>
      <c r="M62" s="171" t="e">
        <f t="shared" si="7"/>
        <v>#DIV/0!</v>
      </c>
      <c r="N62" s="37"/>
    </row>
    <row r="63" spans="1:14" s="26" customFormat="1" ht="36" hidden="1" customHeight="1" x14ac:dyDescent="0.25">
      <c r="A63" s="102"/>
      <c r="B63" s="63" t="s">
        <v>220</v>
      </c>
      <c r="C63" s="76">
        <f t="shared" si="8"/>
        <v>0</v>
      </c>
      <c r="D63" s="87"/>
      <c r="E63" s="88"/>
      <c r="F63" s="88"/>
      <c r="G63" s="89"/>
      <c r="H63" s="80">
        <f t="shared" si="9"/>
        <v>0</v>
      </c>
      <c r="I63" s="88"/>
      <c r="J63" s="88"/>
      <c r="K63" s="88"/>
      <c r="L63" s="102"/>
      <c r="M63" s="171" t="e">
        <f t="shared" si="7"/>
        <v>#DIV/0!</v>
      </c>
      <c r="N63" s="37"/>
    </row>
    <row r="64" spans="1:14" s="26" customFormat="1" ht="61.5" hidden="1" customHeight="1" x14ac:dyDescent="0.25">
      <c r="A64" s="102"/>
      <c r="B64" s="63" t="s">
        <v>167</v>
      </c>
      <c r="C64" s="76">
        <f t="shared" si="8"/>
        <v>0</v>
      </c>
      <c r="D64" s="87"/>
      <c r="E64" s="88"/>
      <c r="F64" s="88"/>
      <c r="G64" s="89"/>
      <c r="H64" s="80">
        <f t="shared" si="9"/>
        <v>0</v>
      </c>
      <c r="I64" s="88"/>
      <c r="J64" s="88"/>
      <c r="K64" s="88"/>
      <c r="L64" s="102"/>
      <c r="M64" s="171" t="e">
        <f t="shared" si="7"/>
        <v>#DIV/0!</v>
      </c>
      <c r="N64" s="37"/>
    </row>
    <row r="65" spans="1:14" s="26" customFormat="1" ht="18" customHeight="1" x14ac:dyDescent="0.25">
      <c r="A65" s="104"/>
      <c r="B65" s="63" t="s">
        <v>138</v>
      </c>
      <c r="C65" s="76">
        <f t="shared" si="8"/>
        <v>15998</v>
      </c>
      <c r="D65" s="87">
        <v>0</v>
      </c>
      <c r="E65" s="88">
        <v>11603.4</v>
      </c>
      <c r="F65" s="88">
        <v>4394.6000000000004</v>
      </c>
      <c r="G65" s="89">
        <v>0</v>
      </c>
      <c r="H65" s="80">
        <f>SUM(I65:L65)</f>
        <v>15986.8</v>
      </c>
      <c r="I65" s="88">
        <v>0</v>
      </c>
      <c r="J65" s="88">
        <v>11603.1</v>
      </c>
      <c r="K65" s="88">
        <v>4383.7</v>
      </c>
      <c r="L65" s="102">
        <v>0</v>
      </c>
      <c r="M65" s="171">
        <f t="shared" si="7"/>
        <v>0.99929991248906114</v>
      </c>
      <c r="N65" s="37"/>
    </row>
    <row r="66" spans="1:14" s="27" customFormat="1" ht="32.25" hidden="1" customHeight="1" x14ac:dyDescent="0.25">
      <c r="A66" s="150" t="s">
        <v>140</v>
      </c>
      <c r="B66" s="61" t="s">
        <v>170</v>
      </c>
      <c r="C66" s="114"/>
      <c r="D66" s="125"/>
      <c r="E66" s="83"/>
      <c r="F66" s="83"/>
      <c r="G66" s="151"/>
      <c r="H66" s="149"/>
      <c r="I66" s="83"/>
      <c r="J66" s="83"/>
      <c r="K66" s="83"/>
      <c r="L66" s="152"/>
      <c r="M66" s="171" t="e">
        <f t="shared" si="7"/>
        <v>#DIV/0!</v>
      </c>
      <c r="N66" s="36"/>
    </row>
    <row r="67" spans="1:14" s="27" customFormat="1" ht="27.6" hidden="1" x14ac:dyDescent="0.25">
      <c r="A67" s="150" t="s">
        <v>141</v>
      </c>
      <c r="B67" s="61" t="s">
        <v>171</v>
      </c>
      <c r="C67" s="114"/>
      <c r="D67" s="125"/>
      <c r="E67" s="83"/>
      <c r="F67" s="83"/>
      <c r="G67" s="151"/>
      <c r="H67" s="149"/>
      <c r="I67" s="83"/>
      <c r="J67" s="83"/>
      <c r="K67" s="83"/>
      <c r="L67" s="152"/>
      <c r="M67" s="171" t="e">
        <f t="shared" si="7"/>
        <v>#DIV/0!</v>
      </c>
      <c r="N67" s="36"/>
    </row>
    <row r="68" spans="1:14" s="27" customFormat="1" ht="117" hidden="1" customHeight="1" x14ac:dyDescent="0.25">
      <c r="A68" s="150" t="s">
        <v>142</v>
      </c>
      <c r="B68" s="61" t="s">
        <v>260</v>
      </c>
      <c r="C68" s="114"/>
      <c r="D68" s="125"/>
      <c r="E68" s="83"/>
      <c r="F68" s="83"/>
      <c r="G68" s="151"/>
      <c r="H68" s="149"/>
      <c r="I68" s="83"/>
      <c r="J68" s="83"/>
      <c r="K68" s="83"/>
      <c r="L68" s="152"/>
      <c r="M68" s="171" t="e">
        <f t="shared" si="7"/>
        <v>#DIV/0!</v>
      </c>
      <c r="N68" s="36"/>
    </row>
    <row r="69" spans="1:14" s="27" customFormat="1" ht="41.4" hidden="1" x14ac:dyDescent="0.25">
      <c r="A69" s="150" t="s">
        <v>143</v>
      </c>
      <c r="B69" s="61" t="s">
        <v>172</v>
      </c>
      <c r="C69" s="114"/>
      <c r="D69" s="125"/>
      <c r="E69" s="83"/>
      <c r="F69" s="83"/>
      <c r="G69" s="151"/>
      <c r="H69" s="149"/>
      <c r="I69" s="83"/>
      <c r="J69" s="83"/>
      <c r="K69" s="83"/>
      <c r="L69" s="152"/>
      <c r="M69" s="171" t="e">
        <f t="shared" si="7"/>
        <v>#DIV/0!</v>
      </c>
      <c r="N69" s="36"/>
    </row>
    <row r="70" spans="1:14" s="27" customFormat="1" ht="55.2" hidden="1" x14ac:dyDescent="0.25">
      <c r="A70" s="150" t="s">
        <v>144</v>
      </c>
      <c r="B70" s="61" t="s">
        <v>200</v>
      </c>
      <c r="C70" s="114"/>
      <c r="D70" s="125"/>
      <c r="E70" s="83"/>
      <c r="F70" s="83"/>
      <c r="G70" s="151"/>
      <c r="H70" s="149"/>
      <c r="I70" s="83"/>
      <c r="J70" s="83"/>
      <c r="K70" s="83"/>
      <c r="L70" s="152"/>
      <c r="M70" s="171" t="e">
        <f t="shared" si="7"/>
        <v>#DIV/0!</v>
      </c>
      <c r="N70" s="36"/>
    </row>
    <row r="71" spans="1:14" ht="36" customHeight="1" x14ac:dyDescent="0.25">
      <c r="A71" s="59" t="s">
        <v>12</v>
      </c>
      <c r="B71" s="68" t="s">
        <v>322</v>
      </c>
      <c r="C71" s="91">
        <f t="shared" ref="C71:J71" si="10">C73+C76+C79+C82+C85+C94+C95</f>
        <v>169036.00000000003</v>
      </c>
      <c r="D71" s="92">
        <f t="shared" si="10"/>
        <v>50</v>
      </c>
      <c r="E71" s="92">
        <f t="shared" si="10"/>
        <v>6631.6</v>
      </c>
      <c r="F71" s="92">
        <f>F73+F76+F79+F82+F85+F94+F95</f>
        <v>162354.40000000002</v>
      </c>
      <c r="G71" s="105">
        <f>G73+G76+G79+G82+G85+G94+G95</f>
        <v>0</v>
      </c>
      <c r="H71" s="93">
        <f t="shared" si="10"/>
        <v>165606.79999999999</v>
      </c>
      <c r="I71" s="92">
        <f t="shared" si="10"/>
        <v>50</v>
      </c>
      <c r="J71" s="92">
        <f t="shared" si="10"/>
        <v>6631.6</v>
      </c>
      <c r="K71" s="92">
        <f>K73+K76+K79+K82+K85+K94+K95</f>
        <v>158925.19999999998</v>
      </c>
      <c r="L71" s="92">
        <f>L73+L76+L79+L82+L85+L94+L95</f>
        <v>0</v>
      </c>
      <c r="M71" s="172">
        <f t="shared" si="7"/>
        <v>0.97971319718876426</v>
      </c>
      <c r="N71" s="41"/>
    </row>
    <row r="72" spans="1:14" s="26" customFormat="1" x14ac:dyDescent="0.25">
      <c r="A72" s="102"/>
      <c r="B72" s="103" t="s">
        <v>7</v>
      </c>
      <c r="C72" s="76"/>
      <c r="D72" s="77"/>
      <c r="E72" s="106"/>
      <c r="F72" s="106"/>
      <c r="G72" s="79"/>
      <c r="H72" s="93"/>
      <c r="I72" s="106"/>
      <c r="J72" s="106"/>
      <c r="K72" s="106"/>
      <c r="L72" s="102"/>
      <c r="M72" s="90"/>
      <c r="N72" s="37"/>
    </row>
    <row r="73" spans="1:14" s="26" customFormat="1" ht="37.5" customHeight="1" x14ac:dyDescent="0.25">
      <c r="A73" s="102"/>
      <c r="B73" s="103" t="s">
        <v>278</v>
      </c>
      <c r="C73" s="76">
        <f>SUM(D73:G73)</f>
        <v>18195.7</v>
      </c>
      <c r="D73" s="87">
        <v>0</v>
      </c>
      <c r="E73" s="88">
        <v>0</v>
      </c>
      <c r="F73" s="88">
        <v>18195.7</v>
      </c>
      <c r="G73" s="79">
        <v>0</v>
      </c>
      <c r="H73" s="80">
        <f>SUM(I73:L73)</f>
        <v>17006.400000000001</v>
      </c>
      <c r="I73" s="88">
        <v>0</v>
      </c>
      <c r="J73" s="88">
        <v>0</v>
      </c>
      <c r="K73" s="88">
        <v>17006.400000000001</v>
      </c>
      <c r="L73" s="102">
        <v>0</v>
      </c>
      <c r="M73" s="171">
        <f t="shared" ref="M73:M139" si="11">H73/C73</f>
        <v>0.93463840357886763</v>
      </c>
      <c r="N73" s="36"/>
    </row>
    <row r="74" spans="1:14" s="26" customFormat="1" hidden="1" x14ac:dyDescent="0.25">
      <c r="A74" s="102"/>
      <c r="B74" s="103" t="s">
        <v>173</v>
      </c>
      <c r="C74" s="76">
        <f t="shared" ref="C74:C95" si="12">SUM(D74:G74)</f>
        <v>0</v>
      </c>
      <c r="D74" s="87"/>
      <c r="E74" s="88"/>
      <c r="F74" s="88"/>
      <c r="G74" s="79"/>
      <c r="H74" s="80">
        <f t="shared" ref="H74:H95" si="13">SUM(I74:L74)</f>
        <v>0</v>
      </c>
      <c r="I74" s="88"/>
      <c r="J74" s="88"/>
      <c r="K74" s="88"/>
      <c r="L74" s="102"/>
      <c r="M74" s="171" t="e">
        <f t="shared" si="11"/>
        <v>#DIV/0!</v>
      </c>
      <c r="N74" s="36"/>
    </row>
    <row r="75" spans="1:14" s="26" customFormat="1" hidden="1" x14ac:dyDescent="0.25">
      <c r="A75" s="102"/>
      <c r="B75" s="103" t="s">
        <v>174</v>
      </c>
      <c r="C75" s="76">
        <f t="shared" si="12"/>
        <v>0</v>
      </c>
      <c r="D75" s="87"/>
      <c r="E75" s="88"/>
      <c r="F75" s="88"/>
      <c r="G75" s="79"/>
      <c r="H75" s="80">
        <f t="shared" si="13"/>
        <v>0</v>
      </c>
      <c r="I75" s="88"/>
      <c r="J75" s="88"/>
      <c r="K75" s="88"/>
      <c r="L75" s="102"/>
      <c r="M75" s="171" t="e">
        <f t="shared" si="11"/>
        <v>#DIV/0!</v>
      </c>
      <c r="N75" s="36"/>
    </row>
    <row r="76" spans="1:14" s="26" customFormat="1" ht="27.6" x14ac:dyDescent="0.25">
      <c r="A76" s="153"/>
      <c r="B76" s="103" t="s">
        <v>179</v>
      </c>
      <c r="C76" s="76">
        <f t="shared" si="12"/>
        <v>61856.1</v>
      </c>
      <c r="D76" s="87">
        <v>0</v>
      </c>
      <c r="E76" s="88">
        <v>0</v>
      </c>
      <c r="F76" s="88">
        <v>61856.1</v>
      </c>
      <c r="G76" s="79">
        <v>0</v>
      </c>
      <c r="H76" s="80">
        <f t="shared" si="13"/>
        <v>60271</v>
      </c>
      <c r="I76" s="88">
        <v>0</v>
      </c>
      <c r="J76" s="88">
        <v>0</v>
      </c>
      <c r="K76" s="88">
        <v>60271</v>
      </c>
      <c r="L76" s="102">
        <v>0</v>
      </c>
      <c r="M76" s="171">
        <f>H76/C76</f>
        <v>0.97437439476462306</v>
      </c>
      <c r="N76" s="36"/>
    </row>
    <row r="77" spans="1:14" s="26" customFormat="1" hidden="1" x14ac:dyDescent="0.25">
      <c r="A77" s="153"/>
      <c r="B77" s="103" t="s">
        <v>175</v>
      </c>
      <c r="C77" s="76">
        <f t="shared" si="12"/>
        <v>0</v>
      </c>
      <c r="D77" s="87"/>
      <c r="E77" s="88"/>
      <c r="F77" s="88"/>
      <c r="G77" s="79"/>
      <c r="H77" s="80">
        <f t="shared" si="13"/>
        <v>0</v>
      </c>
      <c r="I77" s="88"/>
      <c r="J77" s="88"/>
      <c r="K77" s="88"/>
      <c r="L77" s="102"/>
      <c r="M77" s="90" t="e">
        <f t="shared" si="11"/>
        <v>#DIV/0!</v>
      </c>
      <c r="N77" s="37"/>
    </row>
    <row r="78" spans="1:14" s="26" customFormat="1" hidden="1" x14ac:dyDescent="0.25">
      <c r="A78" s="153"/>
      <c r="B78" s="103" t="s">
        <v>174</v>
      </c>
      <c r="C78" s="76">
        <f t="shared" si="12"/>
        <v>0</v>
      </c>
      <c r="D78" s="87"/>
      <c r="E78" s="88"/>
      <c r="F78" s="88"/>
      <c r="G78" s="79"/>
      <c r="H78" s="80">
        <f t="shared" si="13"/>
        <v>0</v>
      </c>
      <c r="I78" s="88"/>
      <c r="J78" s="88"/>
      <c r="K78" s="88"/>
      <c r="L78" s="102"/>
      <c r="M78" s="90" t="e">
        <f t="shared" si="11"/>
        <v>#DIV/0!</v>
      </c>
      <c r="N78" s="37"/>
    </row>
    <row r="79" spans="1:14" s="26" customFormat="1" ht="29.4" customHeight="1" x14ac:dyDescent="0.25">
      <c r="A79" s="153"/>
      <c r="B79" s="103" t="s">
        <v>178</v>
      </c>
      <c r="C79" s="76">
        <f t="shared" si="12"/>
        <v>197.1</v>
      </c>
      <c r="D79" s="87">
        <v>0</v>
      </c>
      <c r="E79" s="88">
        <v>0</v>
      </c>
      <c r="F79" s="88">
        <v>197.1</v>
      </c>
      <c r="G79" s="79">
        <v>0</v>
      </c>
      <c r="H79" s="80">
        <f t="shared" si="13"/>
        <v>197.1</v>
      </c>
      <c r="I79" s="88">
        <v>0</v>
      </c>
      <c r="J79" s="88">
        <v>0</v>
      </c>
      <c r="K79" s="88">
        <v>197.1</v>
      </c>
      <c r="L79" s="102">
        <v>0</v>
      </c>
      <c r="M79" s="164">
        <f t="shared" si="11"/>
        <v>1</v>
      </c>
      <c r="N79" s="37"/>
    </row>
    <row r="80" spans="1:14" s="26" customFormat="1" hidden="1" x14ac:dyDescent="0.25">
      <c r="A80" s="153"/>
      <c r="B80" s="103" t="s">
        <v>176</v>
      </c>
      <c r="C80" s="76">
        <f t="shared" si="12"/>
        <v>0</v>
      </c>
      <c r="D80" s="87"/>
      <c r="E80" s="88"/>
      <c r="F80" s="88"/>
      <c r="G80" s="79"/>
      <c r="H80" s="80">
        <f t="shared" si="13"/>
        <v>0</v>
      </c>
      <c r="I80" s="88"/>
      <c r="J80" s="88"/>
      <c r="K80" s="88"/>
      <c r="L80" s="102"/>
      <c r="M80" s="90" t="e">
        <f t="shared" si="11"/>
        <v>#DIV/0!</v>
      </c>
      <c r="N80" s="37"/>
    </row>
    <row r="81" spans="1:14" s="26" customFormat="1" ht="27.6" hidden="1" x14ac:dyDescent="0.25">
      <c r="A81" s="153"/>
      <c r="B81" s="103" t="s">
        <v>177</v>
      </c>
      <c r="C81" s="76">
        <f t="shared" si="12"/>
        <v>0</v>
      </c>
      <c r="D81" s="87"/>
      <c r="E81" s="88"/>
      <c r="F81" s="88"/>
      <c r="G81" s="79"/>
      <c r="H81" s="80">
        <f t="shared" si="13"/>
        <v>0</v>
      </c>
      <c r="I81" s="88"/>
      <c r="J81" s="88"/>
      <c r="K81" s="88"/>
      <c r="L81" s="102"/>
      <c r="M81" s="90" t="e">
        <f t="shared" si="11"/>
        <v>#DIV/0!</v>
      </c>
      <c r="N81" s="37"/>
    </row>
    <row r="82" spans="1:14" s="26" customFormat="1" ht="28.8" customHeight="1" x14ac:dyDescent="0.25">
      <c r="A82" s="153"/>
      <c r="B82" s="63" t="s">
        <v>182</v>
      </c>
      <c r="C82" s="76">
        <f t="shared" si="12"/>
        <v>70048</v>
      </c>
      <c r="D82" s="87">
        <v>0</v>
      </c>
      <c r="E82" s="88">
        <v>0</v>
      </c>
      <c r="F82" s="88">
        <v>70048</v>
      </c>
      <c r="G82" s="79">
        <v>0</v>
      </c>
      <c r="H82" s="80">
        <f t="shared" si="13"/>
        <v>69473.600000000006</v>
      </c>
      <c r="I82" s="88">
        <v>0</v>
      </c>
      <c r="J82" s="88">
        <v>0</v>
      </c>
      <c r="K82" s="88">
        <v>69473.600000000006</v>
      </c>
      <c r="L82" s="102">
        <v>0</v>
      </c>
      <c r="M82" s="171">
        <f t="shared" si="11"/>
        <v>0.99179990863407952</v>
      </c>
      <c r="N82" s="37"/>
    </row>
    <row r="83" spans="1:14" s="26" customFormat="1" ht="27.6" hidden="1" x14ac:dyDescent="0.25">
      <c r="A83" s="153"/>
      <c r="B83" s="103" t="s">
        <v>181</v>
      </c>
      <c r="C83" s="76">
        <f t="shared" si="12"/>
        <v>0</v>
      </c>
      <c r="D83" s="87"/>
      <c r="E83" s="88"/>
      <c r="F83" s="88"/>
      <c r="G83" s="79"/>
      <c r="H83" s="80">
        <f t="shared" si="13"/>
        <v>0</v>
      </c>
      <c r="I83" s="88"/>
      <c r="J83" s="88"/>
      <c r="K83" s="88"/>
      <c r="L83" s="102"/>
      <c r="M83" s="90" t="e">
        <f t="shared" si="11"/>
        <v>#DIV/0!</v>
      </c>
      <c r="N83" s="37"/>
    </row>
    <row r="84" spans="1:14" s="26" customFormat="1" ht="27.6" hidden="1" x14ac:dyDescent="0.25">
      <c r="A84" s="153"/>
      <c r="B84" s="103" t="s">
        <v>180</v>
      </c>
      <c r="C84" s="76">
        <f t="shared" si="12"/>
        <v>0</v>
      </c>
      <c r="D84" s="87"/>
      <c r="E84" s="88"/>
      <c r="F84" s="88"/>
      <c r="G84" s="79"/>
      <c r="H84" s="80">
        <f t="shared" si="13"/>
        <v>0</v>
      </c>
      <c r="I84" s="88"/>
      <c r="J84" s="88"/>
      <c r="K84" s="88"/>
      <c r="L84" s="102"/>
      <c r="M84" s="90" t="e">
        <f t="shared" si="11"/>
        <v>#DIV/0!</v>
      </c>
      <c r="N84" s="37"/>
    </row>
    <row r="85" spans="1:14" s="26" customFormat="1" ht="27.6" x14ac:dyDescent="0.25">
      <c r="A85" s="102"/>
      <c r="B85" s="103" t="s">
        <v>183</v>
      </c>
      <c r="C85" s="76">
        <f t="shared" si="12"/>
        <v>15234.6</v>
      </c>
      <c r="D85" s="87">
        <v>0</v>
      </c>
      <c r="E85" s="88">
        <v>6415</v>
      </c>
      <c r="F85" s="88">
        <v>8819.6</v>
      </c>
      <c r="G85" s="79">
        <v>0</v>
      </c>
      <c r="H85" s="80">
        <f t="shared" si="13"/>
        <v>15234.3</v>
      </c>
      <c r="I85" s="88">
        <v>0</v>
      </c>
      <c r="J85" s="88">
        <v>6415</v>
      </c>
      <c r="K85" s="88">
        <v>8819.2999999999993</v>
      </c>
      <c r="L85" s="102">
        <v>0</v>
      </c>
      <c r="M85" s="164">
        <f t="shared" si="11"/>
        <v>0.99998030798314352</v>
      </c>
      <c r="N85" s="37"/>
    </row>
    <row r="86" spans="1:14" s="26" customFormat="1" ht="41.4" hidden="1" x14ac:dyDescent="0.25">
      <c r="A86" s="102"/>
      <c r="B86" s="103" t="s">
        <v>189</v>
      </c>
      <c r="C86" s="76">
        <f t="shared" si="12"/>
        <v>0</v>
      </c>
      <c r="D86" s="87"/>
      <c r="E86" s="88"/>
      <c r="F86" s="88"/>
      <c r="G86" s="79"/>
      <c r="H86" s="88">
        <f t="shared" si="13"/>
        <v>0</v>
      </c>
      <c r="I86" s="88"/>
      <c r="J86" s="88"/>
      <c r="K86" s="88"/>
      <c r="L86" s="102"/>
      <c r="M86" s="164" t="e">
        <f t="shared" si="11"/>
        <v>#DIV/0!</v>
      </c>
      <c r="N86" s="37"/>
    </row>
    <row r="87" spans="1:14" s="26" customFormat="1" hidden="1" x14ac:dyDescent="0.25">
      <c r="A87" s="102"/>
      <c r="B87" s="103" t="s">
        <v>184</v>
      </c>
      <c r="C87" s="76">
        <f t="shared" si="12"/>
        <v>0</v>
      </c>
      <c r="D87" s="87"/>
      <c r="E87" s="88"/>
      <c r="F87" s="88"/>
      <c r="G87" s="79"/>
      <c r="H87" s="88">
        <f t="shared" si="13"/>
        <v>0</v>
      </c>
      <c r="I87" s="88"/>
      <c r="J87" s="88"/>
      <c r="K87" s="88"/>
      <c r="L87" s="102"/>
      <c r="M87" s="164" t="e">
        <f t="shared" si="11"/>
        <v>#DIV/0!</v>
      </c>
      <c r="N87" s="37"/>
    </row>
    <row r="88" spans="1:14" s="26" customFormat="1" hidden="1" x14ac:dyDescent="0.25">
      <c r="A88" s="102"/>
      <c r="B88" s="103" t="s">
        <v>146</v>
      </c>
      <c r="C88" s="76">
        <f t="shared" si="12"/>
        <v>0</v>
      </c>
      <c r="D88" s="87"/>
      <c r="E88" s="88"/>
      <c r="F88" s="88"/>
      <c r="G88" s="79"/>
      <c r="H88" s="88">
        <f t="shared" si="13"/>
        <v>0</v>
      </c>
      <c r="I88" s="88"/>
      <c r="J88" s="88"/>
      <c r="K88" s="88"/>
      <c r="L88" s="102"/>
      <c r="M88" s="164" t="e">
        <f t="shared" si="11"/>
        <v>#DIV/0!</v>
      </c>
      <c r="N88" s="37"/>
    </row>
    <row r="89" spans="1:14" s="26" customFormat="1" hidden="1" x14ac:dyDescent="0.25">
      <c r="A89" s="102"/>
      <c r="B89" s="103" t="s">
        <v>185</v>
      </c>
      <c r="C89" s="76">
        <f t="shared" si="12"/>
        <v>0</v>
      </c>
      <c r="D89" s="87"/>
      <c r="E89" s="88"/>
      <c r="F89" s="88"/>
      <c r="G89" s="79"/>
      <c r="H89" s="88">
        <f t="shared" si="13"/>
        <v>0</v>
      </c>
      <c r="I89" s="88"/>
      <c r="J89" s="88"/>
      <c r="K89" s="88"/>
      <c r="L89" s="102"/>
      <c r="M89" s="164" t="e">
        <f t="shared" si="11"/>
        <v>#DIV/0!</v>
      </c>
      <c r="N89" s="37"/>
    </row>
    <row r="90" spans="1:14" s="26" customFormat="1" ht="27.6" hidden="1" x14ac:dyDescent="0.25">
      <c r="A90" s="102"/>
      <c r="B90" s="103" t="s">
        <v>186</v>
      </c>
      <c r="C90" s="76">
        <f t="shared" si="12"/>
        <v>0</v>
      </c>
      <c r="D90" s="87"/>
      <c r="E90" s="88"/>
      <c r="F90" s="88"/>
      <c r="G90" s="79"/>
      <c r="H90" s="88">
        <f t="shared" si="13"/>
        <v>0</v>
      </c>
      <c r="I90" s="88"/>
      <c r="J90" s="88"/>
      <c r="K90" s="88"/>
      <c r="L90" s="102"/>
      <c r="M90" s="164" t="e">
        <f t="shared" si="11"/>
        <v>#DIV/0!</v>
      </c>
      <c r="N90" s="37"/>
    </row>
    <row r="91" spans="1:14" s="26" customFormat="1" hidden="1" x14ac:dyDescent="0.25">
      <c r="A91" s="102"/>
      <c r="B91" s="103" t="s">
        <v>187</v>
      </c>
      <c r="C91" s="76">
        <f t="shared" si="12"/>
        <v>0</v>
      </c>
      <c r="D91" s="87"/>
      <c r="E91" s="88"/>
      <c r="F91" s="88"/>
      <c r="G91" s="79"/>
      <c r="H91" s="88">
        <f t="shared" si="13"/>
        <v>0</v>
      </c>
      <c r="I91" s="88"/>
      <c r="J91" s="88"/>
      <c r="K91" s="88"/>
      <c r="L91" s="102"/>
      <c r="M91" s="164" t="e">
        <f t="shared" si="11"/>
        <v>#DIV/0!</v>
      </c>
      <c r="N91" s="37"/>
    </row>
    <row r="92" spans="1:14" s="26" customFormat="1" ht="27.6" hidden="1" x14ac:dyDescent="0.25">
      <c r="A92" s="102"/>
      <c r="B92" s="103" t="s">
        <v>145</v>
      </c>
      <c r="C92" s="76">
        <f t="shared" si="12"/>
        <v>0</v>
      </c>
      <c r="D92" s="87"/>
      <c r="E92" s="88"/>
      <c r="F92" s="88"/>
      <c r="G92" s="79"/>
      <c r="H92" s="88">
        <f t="shared" si="13"/>
        <v>0</v>
      </c>
      <c r="I92" s="88"/>
      <c r="J92" s="88"/>
      <c r="K92" s="88"/>
      <c r="L92" s="102"/>
      <c r="M92" s="164" t="e">
        <f t="shared" si="11"/>
        <v>#DIV/0!</v>
      </c>
      <c r="N92" s="37"/>
    </row>
    <row r="93" spans="1:14" s="26" customFormat="1" hidden="1" x14ac:dyDescent="0.25">
      <c r="A93" s="102"/>
      <c r="B93" s="103" t="s">
        <v>188</v>
      </c>
      <c r="C93" s="76">
        <f t="shared" si="12"/>
        <v>0</v>
      </c>
      <c r="D93" s="87"/>
      <c r="E93" s="88"/>
      <c r="F93" s="88"/>
      <c r="G93" s="79"/>
      <c r="H93" s="88">
        <f t="shared" si="13"/>
        <v>0</v>
      </c>
      <c r="I93" s="88"/>
      <c r="J93" s="88"/>
      <c r="K93" s="88"/>
      <c r="L93" s="102"/>
      <c r="M93" s="164" t="e">
        <f t="shared" si="11"/>
        <v>#DIV/0!</v>
      </c>
      <c r="N93" s="37"/>
    </row>
    <row r="94" spans="1:14" s="26" customFormat="1" ht="18.600000000000001" customHeight="1" x14ac:dyDescent="0.25">
      <c r="A94" s="102"/>
      <c r="B94" s="63" t="s">
        <v>279</v>
      </c>
      <c r="C94" s="76">
        <f t="shared" si="12"/>
        <v>821.4</v>
      </c>
      <c r="D94" s="87">
        <v>0</v>
      </c>
      <c r="E94" s="88">
        <v>0</v>
      </c>
      <c r="F94" s="88">
        <v>821.4</v>
      </c>
      <c r="G94" s="79">
        <v>0</v>
      </c>
      <c r="H94" s="80">
        <f t="shared" si="13"/>
        <v>811.4</v>
      </c>
      <c r="I94" s="88">
        <v>0</v>
      </c>
      <c r="J94" s="88">
        <v>0</v>
      </c>
      <c r="K94" s="88">
        <v>811.4</v>
      </c>
      <c r="L94" s="102">
        <v>0</v>
      </c>
      <c r="M94" s="164">
        <v>1</v>
      </c>
      <c r="N94" s="37"/>
    </row>
    <row r="95" spans="1:14" s="26" customFormat="1" ht="44.4" customHeight="1" x14ac:dyDescent="0.25">
      <c r="A95" s="102"/>
      <c r="B95" s="175" t="s">
        <v>280</v>
      </c>
      <c r="C95" s="76">
        <f t="shared" si="12"/>
        <v>2683.1</v>
      </c>
      <c r="D95" s="87">
        <v>50</v>
      </c>
      <c r="E95" s="88">
        <v>216.6</v>
      </c>
      <c r="F95" s="88">
        <v>2416.5</v>
      </c>
      <c r="G95" s="79">
        <v>0</v>
      </c>
      <c r="H95" s="80">
        <f t="shared" si="13"/>
        <v>2613</v>
      </c>
      <c r="I95" s="88">
        <v>50</v>
      </c>
      <c r="J95" s="88">
        <v>216.6</v>
      </c>
      <c r="K95" s="88">
        <v>2346.4</v>
      </c>
      <c r="L95" s="102">
        <v>0</v>
      </c>
      <c r="M95" s="171">
        <f t="shared" si="11"/>
        <v>0.97387350452834409</v>
      </c>
      <c r="N95" s="61" t="s">
        <v>385</v>
      </c>
    </row>
    <row r="96" spans="1:14" ht="33.6" customHeight="1" x14ac:dyDescent="0.25">
      <c r="A96" s="59" t="s">
        <v>13</v>
      </c>
      <c r="B96" s="112" t="s">
        <v>323</v>
      </c>
      <c r="C96" s="91">
        <f>D96+E96+F96+G96</f>
        <v>956968.39999999991</v>
      </c>
      <c r="D96" s="92">
        <f>SUM(D98:D102)</f>
        <v>0</v>
      </c>
      <c r="E96" s="92">
        <f t="shared" ref="E96:G96" si="14">SUM(E98:E102)</f>
        <v>942438.29999999993</v>
      </c>
      <c r="F96" s="92">
        <f t="shared" si="14"/>
        <v>14530.1</v>
      </c>
      <c r="G96" s="105">
        <f t="shared" si="14"/>
        <v>0</v>
      </c>
      <c r="H96" s="93">
        <f>I96+J96+K96+L96</f>
        <v>944571</v>
      </c>
      <c r="I96" s="92">
        <f>SUM(I98:I102)</f>
        <v>0</v>
      </c>
      <c r="J96" s="92">
        <f>SUM(J98:J102)</f>
        <v>931533</v>
      </c>
      <c r="K96" s="92">
        <f>SUM(K98:K102)</f>
        <v>13038</v>
      </c>
      <c r="L96" s="92">
        <f>SUM(L98:L102)</f>
        <v>0</v>
      </c>
      <c r="M96" s="172">
        <f t="shared" si="11"/>
        <v>0.9870451312707923</v>
      </c>
      <c r="N96" s="67"/>
    </row>
    <row r="97" spans="1:15" s="26" customFormat="1" x14ac:dyDescent="0.25">
      <c r="A97" s="113"/>
      <c r="B97" s="63" t="s">
        <v>7</v>
      </c>
      <c r="C97" s="114"/>
      <c r="D97" s="115"/>
      <c r="E97" s="116"/>
      <c r="F97" s="116"/>
      <c r="G97" s="117"/>
      <c r="H97" s="93"/>
      <c r="I97" s="116"/>
      <c r="J97" s="116"/>
      <c r="K97" s="116"/>
      <c r="L97" s="66"/>
      <c r="M97" s="118"/>
      <c r="N97" s="37"/>
    </row>
    <row r="98" spans="1:15" s="26" customFormat="1" ht="31.8" customHeight="1" x14ac:dyDescent="0.25">
      <c r="A98" s="102"/>
      <c r="B98" s="175" t="s">
        <v>351</v>
      </c>
      <c r="C98" s="76">
        <f>SUM(D98:G98)</f>
        <v>6489.2</v>
      </c>
      <c r="D98" s="87">
        <v>0</v>
      </c>
      <c r="E98" s="87">
        <v>5840.2</v>
      </c>
      <c r="F98" s="87">
        <v>649</v>
      </c>
      <c r="G98" s="89">
        <v>0</v>
      </c>
      <c r="H98" s="80">
        <f t="shared" ref="H98" si="15">I98+J98+K98+L98</f>
        <v>6489.0999999999995</v>
      </c>
      <c r="I98" s="87">
        <v>0</v>
      </c>
      <c r="J98" s="87">
        <v>5840.2</v>
      </c>
      <c r="K98" s="87">
        <v>648.9</v>
      </c>
      <c r="L98" s="102">
        <v>0</v>
      </c>
      <c r="M98" s="164">
        <f t="shared" si="11"/>
        <v>0.99998458977994198</v>
      </c>
      <c r="N98" s="37"/>
    </row>
    <row r="99" spans="1:15" s="26" customFormat="1" ht="38.4" customHeight="1" x14ac:dyDescent="0.25">
      <c r="A99" s="102"/>
      <c r="B99" s="175" t="s">
        <v>352</v>
      </c>
      <c r="C99" s="76">
        <f t="shared" ref="C99:C103" si="16">SUM(D99:G99)</f>
        <v>926068.9</v>
      </c>
      <c r="D99" s="87">
        <v>0</v>
      </c>
      <c r="E99" s="88">
        <v>914896.9</v>
      </c>
      <c r="F99" s="88">
        <v>11172</v>
      </c>
      <c r="G99" s="89">
        <v>0</v>
      </c>
      <c r="H99" s="107">
        <f t="shared" ref="H99:H103" si="17">SUM(I99:L99)</f>
        <v>924862.1</v>
      </c>
      <c r="I99" s="88">
        <v>0</v>
      </c>
      <c r="J99" s="88">
        <v>914062.4</v>
      </c>
      <c r="K99" s="88">
        <v>10799.7</v>
      </c>
      <c r="L99" s="102">
        <v>0</v>
      </c>
      <c r="M99" s="164">
        <f t="shared" si="11"/>
        <v>0.99869685722088275</v>
      </c>
      <c r="N99" s="66"/>
    </row>
    <row r="100" spans="1:15" ht="46.2" customHeight="1" x14ac:dyDescent="0.25">
      <c r="A100" s="102"/>
      <c r="B100" s="175" t="s">
        <v>353</v>
      </c>
      <c r="C100" s="76">
        <f t="shared" si="16"/>
        <v>30</v>
      </c>
      <c r="D100" s="87">
        <v>0</v>
      </c>
      <c r="E100" s="87">
        <v>0</v>
      </c>
      <c r="F100" s="87">
        <v>30</v>
      </c>
      <c r="G100" s="108">
        <v>0</v>
      </c>
      <c r="H100" s="107">
        <f t="shared" si="17"/>
        <v>30</v>
      </c>
      <c r="I100" s="87">
        <v>0</v>
      </c>
      <c r="J100" s="87">
        <v>0</v>
      </c>
      <c r="K100" s="87">
        <v>30</v>
      </c>
      <c r="L100" s="65">
        <v>0</v>
      </c>
      <c r="M100" s="164">
        <f t="shared" si="11"/>
        <v>1</v>
      </c>
      <c r="N100" s="41"/>
    </row>
    <row r="101" spans="1:15" ht="34.799999999999997" customHeight="1" x14ac:dyDescent="0.25">
      <c r="A101" s="102"/>
      <c r="B101" s="63" t="s">
        <v>354</v>
      </c>
      <c r="C101" s="76">
        <f t="shared" si="16"/>
        <v>0</v>
      </c>
      <c r="D101" s="87">
        <v>0</v>
      </c>
      <c r="E101" s="87">
        <v>0</v>
      </c>
      <c r="F101" s="87">
        <v>0</v>
      </c>
      <c r="G101" s="108">
        <v>0</v>
      </c>
      <c r="H101" s="107">
        <f t="shared" si="17"/>
        <v>0</v>
      </c>
      <c r="I101" s="87">
        <v>0</v>
      </c>
      <c r="J101" s="87">
        <v>0</v>
      </c>
      <c r="K101" s="87">
        <v>0</v>
      </c>
      <c r="L101" s="65">
        <v>0</v>
      </c>
      <c r="M101" s="82"/>
      <c r="N101" s="123" t="s">
        <v>370</v>
      </c>
    </row>
    <row r="102" spans="1:15" ht="25.2" customHeight="1" x14ac:dyDescent="0.25">
      <c r="A102" s="102"/>
      <c r="B102" s="110" t="s">
        <v>289</v>
      </c>
      <c r="C102" s="76">
        <f>SUM(D102:G102)</f>
        <v>24380.3</v>
      </c>
      <c r="D102" s="87">
        <f>SUM(D106:D107)</f>
        <v>0</v>
      </c>
      <c r="E102" s="87">
        <f t="shared" ref="E102:G102" si="18">SUM(E106:E109)</f>
        <v>21701.200000000001</v>
      </c>
      <c r="F102" s="87">
        <f t="shared" si="18"/>
        <v>2679.1</v>
      </c>
      <c r="G102" s="111">
        <f t="shared" si="18"/>
        <v>0</v>
      </c>
      <c r="H102" s="107">
        <f>SUM(I102:L102)</f>
        <v>13189.8</v>
      </c>
      <c r="I102" s="87">
        <f>SUM(I106:I107)</f>
        <v>0</v>
      </c>
      <c r="J102" s="87">
        <f t="shared" ref="J102:K102" si="19">SUM(J106:J107)</f>
        <v>11630.4</v>
      </c>
      <c r="K102" s="87">
        <f t="shared" si="19"/>
        <v>1559.4</v>
      </c>
      <c r="L102" s="87">
        <f t="shared" ref="L102" si="20">SUM(L106:L109)</f>
        <v>0</v>
      </c>
      <c r="M102" s="171">
        <f t="shared" si="11"/>
        <v>0.54100236666488921</v>
      </c>
      <c r="N102" s="135"/>
    </row>
    <row r="103" spans="1:15" ht="5.4" hidden="1" customHeight="1" x14ac:dyDescent="0.25">
      <c r="A103" s="102" t="s">
        <v>78</v>
      </c>
      <c r="B103" s="63" t="s">
        <v>367</v>
      </c>
      <c r="C103" s="76">
        <f t="shared" si="16"/>
        <v>5298.5</v>
      </c>
      <c r="D103" s="87">
        <v>0</v>
      </c>
      <c r="E103" s="88">
        <v>4081.4</v>
      </c>
      <c r="F103" s="88">
        <v>1217.0999999999999</v>
      </c>
      <c r="G103" s="108">
        <v>0</v>
      </c>
      <c r="H103" s="107">
        <f t="shared" si="17"/>
        <v>299.91000000000003</v>
      </c>
      <c r="I103" s="88">
        <v>0</v>
      </c>
      <c r="J103" s="88">
        <v>296.91000000000003</v>
      </c>
      <c r="K103" s="88">
        <v>3</v>
      </c>
      <c r="L103" s="65">
        <v>0</v>
      </c>
      <c r="M103" s="90">
        <f t="shared" si="11"/>
        <v>5.6602812116636786E-2</v>
      </c>
      <c r="N103" s="135"/>
    </row>
    <row r="104" spans="1:15" ht="1.95" hidden="1" customHeight="1" x14ac:dyDescent="0.25">
      <c r="A104" s="102" t="s">
        <v>47</v>
      </c>
      <c r="B104" s="63" t="s">
        <v>92</v>
      </c>
      <c r="C104" s="76">
        <f>SUM(D104:G104)</f>
        <v>1824</v>
      </c>
      <c r="D104" s="87">
        <v>1008</v>
      </c>
      <c r="E104" s="88">
        <v>516</v>
      </c>
      <c r="F104" s="88">
        <v>300</v>
      </c>
      <c r="G104" s="108">
        <v>0</v>
      </c>
      <c r="H104" s="107">
        <f>SUM(I104:L104)</f>
        <v>1748.0600000000002</v>
      </c>
      <c r="I104" s="88">
        <v>1008</v>
      </c>
      <c r="J104" s="88">
        <v>465.88</v>
      </c>
      <c r="K104" s="88">
        <v>274.18</v>
      </c>
      <c r="L104" s="65">
        <v>0</v>
      </c>
      <c r="M104" s="90">
        <f t="shared" si="11"/>
        <v>0.95836622807017557</v>
      </c>
      <c r="N104" s="135"/>
    </row>
    <row r="105" spans="1:15" ht="33" hidden="1" customHeight="1" x14ac:dyDescent="0.25">
      <c r="A105" s="135"/>
      <c r="B105" s="123" t="s">
        <v>290</v>
      </c>
      <c r="C105" s="76">
        <f>SUM(D105:G105)</f>
        <v>0</v>
      </c>
      <c r="D105" s="135"/>
      <c r="E105" s="135"/>
      <c r="F105" s="135"/>
      <c r="G105" s="154"/>
      <c r="H105" s="107">
        <f>SUM(I105:L105)</f>
        <v>0</v>
      </c>
      <c r="I105" s="135"/>
      <c r="J105" s="135"/>
      <c r="K105" s="135"/>
      <c r="L105" s="135"/>
      <c r="M105" s="90" t="e">
        <f t="shared" si="11"/>
        <v>#DIV/0!</v>
      </c>
      <c r="N105" s="135"/>
    </row>
    <row r="106" spans="1:15" ht="96" customHeight="1" x14ac:dyDescent="0.25">
      <c r="A106" s="135"/>
      <c r="B106" s="177" t="s">
        <v>292</v>
      </c>
      <c r="C106" s="76">
        <f>SUM(D106:G106)</f>
        <v>24380.3</v>
      </c>
      <c r="D106" s="108">
        <v>0</v>
      </c>
      <c r="E106" s="108">
        <v>21701.200000000001</v>
      </c>
      <c r="F106" s="108">
        <v>2679.1</v>
      </c>
      <c r="G106" s="108">
        <v>0</v>
      </c>
      <c r="H106" s="109">
        <f>SUM(I106:L106)</f>
        <v>13189.8</v>
      </c>
      <c r="I106" s="108">
        <v>0</v>
      </c>
      <c r="J106" s="108">
        <v>11630.4</v>
      </c>
      <c r="K106" s="108">
        <v>1559.4</v>
      </c>
      <c r="L106" s="108">
        <v>0</v>
      </c>
      <c r="M106" s="171">
        <f t="shared" si="11"/>
        <v>0.54100236666488921</v>
      </c>
      <c r="N106" s="61" t="s">
        <v>380</v>
      </c>
    </row>
    <row r="107" spans="1:15" ht="34.799999999999997" customHeight="1" x14ac:dyDescent="0.25">
      <c r="A107" s="135"/>
      <c r="B107" s="170" t="s">
        <v>293</v>
      </c>
      <c r="C107" s="76">
        <f t="shared" ref="C107:C109" si="21">SUM(D107:G107)</f>
        <v>0</v>
      </c>
      <c r="D107" s="108">
        <v>0</v>
      </c>
      <c r="E107" s="108">
        <v>0</v>
      </c>
      <c r="F107" s="108">
        <v>0</v>
      </c>
      <c r="G107" s="108">
        <v>0</v>
      </c>
      <c r="H107" s="109">
        <f t="shared" ref="H107:H109" si="22">SUM(I107:L107)</f>
        <v>0</v>
      </c>
      <c r="I107" s="108">
        <v>0</v>
      </c>
      <c r="J107" s="108">
        <v>0</v>
      </c>
      <c r="K107" s="108">
        <v>0</v>
      </c>
      <c r="L107" s="108">
        <v>0</v>
      </c>
      <c r="M107" s="82"/>
      <c r="N107" s="123" t="s">
        <v>370</v>
      </c>
    </row>
    <row r="108" spans="1:15" ht="27.6" x14ac:dyDescent="0.25">
      <c r="A108" s="135"/>
      <c r="B108" s="170" t="s">
        <v>294</v>
      </c>
      <c r="C108" s="76">
        <f t="shared" si="21"/>
        <v>0</v>
      </c>
      <c r="D108" s="108">
        <v>0</v>
      </c>
      <c r="E108" s="108">
        <v>0</v>
      </c>
      <c r="F108" s="108">
        <v>0</v>
      </c>
      <c r="G108" s="108">
        <v>0</v>
      </c>
      <c r="H108" s="109">
        <f t="shared" si="22"/>
        <v>0</v>
      </c>
      <c r="I108" s="108">
        <v>0</v>
      </c>
      <c r="J108" s="108">
        <v>0</v>
      </c>
      <c r="K108" s="108">
        <v>0</v>
      </c>
      <c r="L108" s="108">
        <v>0</v>
      </c>
      <c r="M108" s="82"/>
      <c r="N108" s="123" t="s">
        <v>370</v>
      </c>
    </row>
    <row r="109" spans="1:15" ht="31.2" customHeight="1" x14ac:dyDescent="0.25">
      <c r="A109" s="135"/>
      <c r="B109" s="170" t="s">
        <v>295</v>
      </c>
      <c r="C109" s="76">
        <f t="shared" si="21"/>
        <v>0</v>
      </c>
      <c r="D109" s="108">
        <v>0</v>
      </c>
      <c r="E109" s="108">
        <v>0</v>
      </c>
      <c r="F109" s="108">
        <v>0</v>
      </c>
      <c r="G109" s="108">
        <v>0</v>
      </c>
      <c r="H109" s="109">
        <f t="shared" si="22"/>
        <v>0</v>
      </c>
      <c r="I109" s="108">
        <v>0</v>
      </c>
      <c r="J109" s="108">
        <v>0</v>
      </c>
      <c r="K109" s="108">
        <v>0</v>
      </c>
      <c r="L109" s="108">
        <v>0</v>
      </c>
      <c r="M109" s="82"/>
      <c r="N109" s="123" t="s">
        <v>370</v>
      </c>
    </row>
    <row r="110" spans="1:15" ht="40.200000000000003" customHeight="1" x14ac:dyDescent="0.25">
      <c r="A110" s="137" t="s">
        <v>15</v>
      </c>
      <c r="B110" s="146" t="s">
        <v>324</v>
      </c>
      <c r="C110" s="91">
        <f>C112+C121+C125+C126</f>
        <v>445489.69999999995</v>
      </c>
      <c r="D110" s="122">
        <f>SUM(D112:D126)</f>
        <v>0</v>
      </c>
      <c r="E110" s="122">
        <f t="shared" ref="E110" si="23">SUM(E112:E126)</f>
        <v>252504.3</v>
      </c>
      <c r="F110" s="122">
        <f>SUM(F112:F126)</f>
        <v>93478.400000000009</v>
      </c>
      <c r="G110" s="122">
        <f>SUM(G112:G126)</f>
        <v>99507</v>
      </c>
      <c r="H110" s="93">
        <f>H112+H121+H125+H126</f>
        <v>413562.70000000007</v>
      </c>
      <c r="I110" s="122">
        <f>SUM(I112:I126)</f>
        <v>0</v>
      </c>
      <c r="J110" s="122">
        <f>SUM(J112:J126)</f>
        <v>241016.1</v>
      </c>
      <c r="K110" s="122">
        <f>SUM(K112:K126)</f>
        <v>73039.600000000006</v>
      </c>
      <c r="L110" s="122">
        <f>SUM(L112:L126)</f>
        <v>99507</v>
      </c>
      <c r="M110" s="172">
        <f>H110/C110</f>
        <v>0.92833279871566077</v>
      </c>
      <c r="N110" s="37"/>
      <c r="O110" s="26"/>
    </row>
    <row r="111" spans="1:15" x14ac:dyDescent="0.25">
      <c r="A111" s="65"/>
      <c r="B111" s="123" t="s">
        <v>366</v>
      </c>
      <c r="C111" s="76"/>
      <c r="D111" s="77"/>
      <c r="E111" s="94"/>
      <c r="F111" s="94"/>
      <c r="G111" s="108"/>
      <c r="H111" s="80"/>
      <c r="I111" s="94"/>
      <c r="J111" s="94"/>
      <c r="K111" s="94"/>
      <c r="L111" s="65"/>
      <c r="M111" s="82"/>
      <c r="N111" s="41"/>
    </row>
    <row r="112" spans="1:15" ht="30.6" customHeight="1" x14ac:dyDescent="0.25">
      <c r="A112" s="102"/>
      <c r="B112" s="63" t="s">
        <v>355</v>
      </c>
      <c r="C112" s="76">
        <f>SUM(D112:G112)</f>
        <v>0</v>
      </c>
      <c r="D112" s="87">
        <v>0</v>
      </c>
      <c r="E112" s="87">
        <v>0</v>
      </c>
      <c r="F112" s="87">
        <v>0</v>
      </c>
      <c r="G112" s="108">
        <v>0</v>
      </c>
      <c r="H112" s="107">
        <f>SUM(I112:L112)</f>
        <v>0</v>
      </c>
      <c r="I112" s="87">
        <v>0</v>
      </c>
      <c r="J112" s="87">
        <v>0</v>
      </c>
      <c r="K112" s="87">
        <v>0</v>
      </c>
      <c r="L112" s="65">
        <v>0</v>
      </c>
      <c r="M112" s="82"/>
      <c r="N112" s="123" t="s">
        <v>370</v>
      </c>
    </row>
    <row r="113" spans="1:16" ht="29.25" hidden="1" customHeight="1" x14ac:dyDescent="0.25">
      <c r="A113" s="102"/>
      <c r="B113" s="63" t="s">
        <v>241</v>
      </c>
      <c r="C113" s="76">
        <f t="shared" ref="C113:C124" si="24">SUM(D113:G113)</f>
        <v>0</v>
      </c>
      <c r="D113" s="87"/>
      <c r="E113" s="87"/>
      <c r="F113" s="87"/>
      <c r="G113" s="108"/>
      <c r="H113" s="107">
        <f t="shared" ref="H113:H124" si="25">SUM(I113:L113)</f>
        <v>0</v>
      </c>
      <c r="I113" s="87"/>
      <c r="J113" s="87"/>
      <c r="K113" s="87"/>
      <c r="L113" s="65"/>
      <c r="M113" s="82" t="e">
        <f t="shared" ref="M113:M120" si="26">H113/C113</f>
        <v>#DIV/0!</v>
      </c>
      <c r="N113" s="41"/>
    </row>
    <row r="114" spans="1:16" hidden="1" x14ac:dyDescent="0.25">
      <c r="A114" s="102"/>
      <c r="B114" s="63" t="s">
        <v>244</v>
      </c>
      <c r="C114" s="76">
        <f t="shared" si="24"/>
        <v>0</v>
      </c>
      <c r="D114" s="87"/>
      <c r="E114" s="88"/>
      <c r="F114" s="88"/>
      <c r="G114" s="108"/>
      <c r="H114" s="107">
        <f t="shared" si="25"/>
        <v>0</v>
      </c>
      <c r="I114" s="88"/>
      <c r="J114" s="88"/>
      <c r="K114" s="88"/>
      <c r="L114" s="65"/>
      <c r="M114" s="82" t="e">
        <f t="shared" si="26"/>
        <v>#DIV/0!</v>
      </c>
      <c r="N114" s="41"/>
    </row>
    <row r="115" spans="1:16" hidden="1" x14ac:dyDescent="0.25">
      <c r="A115" s="102"/>
      <c r="B115" s="63" t="s">
        <v>242</v>
      </c>
      <c r="C115" s="76">
        <f t="shared" si="24"/>
        <v>0</v>
      </c>
      <c r="D115" s="87"/>
      <c r="E115" s="88"/>
      <c r="F115" s="88"/>
      <c r="G115" s="108"/>
      <c r="H115" s="107">
        <f t="shared" si="25"/>
        <v>0</v>
      </c>
      <c r="I115" s="88"/>
      <c r="J115" s="88"/>
      <c r="K115" s="88"/>
      <c r="L115" s="65"/>
      <c r="M115" s="82" t="e">
        <f t="shared" si="26"/>
        <v>#DIV/0!</v>
      </c>
      <c r="N115" s="41"/>
    </row>
    <row r="116" spans="1:16" hidden="1" x14ac:dyDescent="0.25">
      <c r="A116" s="102"/>
      <c r="B116" s="63" t="s">
        <v>243</v>
      </c>
      <c r="C116" s="76">
        <f t="shared" si="24"/>
        <v>0</v>
      </c>
      <c r="D116" s="87"/>
      <c r="E116" s="88"/>
      <c r="F116" s="88"/>
      <c r="G116" s="108"/>
      <c r="H116" s="107">
        <f t="shared" si="25"/>
        <v>0</v>
      </c>
      <c r="I116" s="88"/>
      <c r="J116" s="88"/>
      <c r="K116" s="88"/>
      <c r="L116" s="65"/>
      <c r="M116" s="82" t="e">
        <f t="shared" si="26"/>
        <v>#DIV/0!</v>
      </c>
      <c r="N116" s="41"/>
    </row>
    <row r="117" spans="1:16" ht="27.6" hidden="1" x14ac:dyDescent="0.25">
      <c r="A117" s="102"/>
      <c r="B117" s="63" t="s">
        <v>238</v>
      </c>
      <c r="C117" s="76">
        <f t="shared" si="24"/>
        <v>0</v>
      </c>
      <c r="D117" s="87"/>
      <c r="E117" s="88"/>
      <c r="F117" s="88"/>
      <c r="G117" s="108"/>
      <c r="H117" s="107">
        <f t="shared" si="25"/>
        <v>0</v>
      </c>
      <c r="I117" s="88"/>
      <c r="J117" s="88"/>
      <c r="K117" s="88"/>
      <c r="L117" s="65"/>
      <c r="M117" s="82" t="e">
        <f t="shared" si="26"/>
        <v>#DIV/0!</v>
      </c>
      <c r="N117" s="41"/>
    </row>
    <row r="118" spans="1:16" ht="46.5" hidden="1" customHeight="1" x14ac:dyDescent="0.25">
      <c r="A118" s="102"/>
      <c r="B118" s="63" t="s">
        <v>251</v>
      </c>
      <c r="C118" s="76">
        <f t="shared" si="24"/>
        <v>0</v>
      </c>
      <c r="D118" s="87"/>
      <c r="E118" s="88"/>
      <c r="F118" s="88"/>
      <c r="G118" s="108"/>
      <c r="H118" s="107">
        <f t="shared" si="25"/>
        <v>0</v>
      </c>
      <c r="I118" s="88"/>
      <c r="J118" s="88"/>
      <c r="K118" s="88"/>
      <c r="L118" s="65"/>
      <c r="M118" s="82" t="e">
        <f t="shared" si="26"/>
        <v>#DIV/0!</v>
      </c>
      <c r="N118" s="41"/>
    </row>
    <row r="119" spans="1:16" hidden="1" x14ac:dyDescent="0.25">
      <c r="A119" s="102"/>
      <c r="B119" s="63" t="s">
        <v>252</v>
      </c>
      <c r="C119" s="76">
        <f t="shared" si="24"/>
        <v>0</v>
      </c>
      <c r="D119" s="87"/>
      <c r="E119" s="88"/>
      <c r="F119" s="88"/>
      <c r="G119" s="108"/>
      <c r="H119" s="107">
        <f t="shared" si="25"/>
        <v>0</v>
      </c>
      <c r="I119" s="88"/>
      <c r="J119" s="88"/>
      <c r="K119" s="88"/>
      <c r="L119" s="65"/>
      <c r="M119" s="82" t="e">
        <f t="shared" si="26"/>
        <v>#DIV/0!</v>
      </c>
      <c r="N119" s="41"/>
    </row>
    <row r="120" spans="1:16" hidden="1" x14ac:dyDescent="0.25">
      <c r="A120" s="102"/>
      <c r="B120" s="63" t="s">
        <v>253</v>
      </c>
      <c r="C120" s="76">
        <f t="shared" si="24"/>
        <v>0</v>
      </c>
      <c r="D120" s="87"/>
      <c r="E120" s="88"/>
      <c r="F120" s="88"/>
      <c r="G120" s="108"/>
      <c r="H120" s="107">
        <f t="shared" si="25"/>
        <v>0</v>
      </c>
      <c r="I120" s="88"/>
      <c r="J120" s="88"/>
      <c r="K120" s="88"/>
      <c r="L120" s="65"/>
      <c r="M120" s="82" t="e">
        <f t="shared" si="26"/>
        <v>#DIV/0!</v>
      </c>
      <c r="N120" s="41"/>
    </row>
    <row r="121" spans="1:16" ht="82.8" customHeight="1" x14ac:dyDescent="0.25">
      <c r="A121" s="102"/>
      <c r="B121" s="176" t="s">
        <v>356</v>
      </c>
      <c r="C121" s="76">
        <f t="shared" si="24"/>
        <v>10127.799999999999</v>
      </c>
      <c r="D121" s="87">
        <v>0</v>
      </c>
      <c r="E121" s="88">
        <v>9062.2999999999993</v>
      </c>
      <c r="F121" s="88">
        <v>1065.5</v>
      </c>
      <c r="G121" s="108">
        <v>0</v>
      </c>
      <c r="H121" s="109">
        <f t="shared" si="25"/>
        <v>9718.0999999999985</v>
      </c>
      <c r="I121" s="89">
        <v>0</v>
      </c>
      <c r="J121" s="89">
        <v>8746.2999999999993</v>
      </c>
      <c r="K121" s="89">
        <v>971.8</v>
      </c>
      <c r="L121" s="108">
        <v>0</v>
      </c>
      <c r="M121" s="173">
        <f>H121/C121</f>
        <v>0.95954698947451567</v>
      </c>
      <c r="N121" s="180" t="s">
        <v>379</v>
      </c>
    </row>
    <row r="122" spans="1:16" hidden="1" x14ac:dyDescent="0.25">
      <c r="A122" s="102"/>
      <c r="B122" s="155" t="s">
        <v>34</v>
      </c>
      <c r="C122" s="76">
        <f t="shared" si="24"/>
        <v>0</v>
      </c>
      <c r="D122" s="87"/>
      <c r="E122" s="88"/>
      <c r="F122" s="88"/>
      <c r="G122" s="108"/>
      <c r="H122" s="107">
        <f t="shared" si="25"/>
        <v>0</v>
      </c>
      <c r="I122" s="88"/>
      <c r="J122" s="88"/>
      <c r="K122" s="88"/>
      <c r="L122" s="65"/>
      <c r="M122" s="171" t="e">
        <f t="shared" si="11"/>
        <v>#DIV/0!</v>
      </c>
      <c r="N122" s="41"/>
    </row>
    <row r="123" spans="1:16" ht="27.6" hidden="1" x14ac:dyDescent="0.25">
      <c r="A123" s="102"/>
      <c r="B123" s="63" t="s">
        <v>239</v>
      </c>
      <c r="C123" s="76">
        <f t="shared" si="24"/>
        <v>0</v>
      </c>
      <c r="D123" s="87"/>
      <c r="E123" s="88"/>
      <c r="F123" s="88"/>
      <c r="G123" s="108"/>
      <c r="H123" s="107">
        <f t="shared" si="25"/>
        <v>0</v>
      </c>
      <c r="I123" s="88"/>
      <c r="J123" s="88"/>
      <c r="K123" s="88"/>
      <c r="L123" s="65"/>
      <c r="M123" s="171" t="e">
        <f t="shared" si="11"/>
        <v>#DIV/0!</v>
      </c>
      <c r="N123" s="41"/>
    </row>
    <row r="124" spans="1:16" ht="30" hidden="1" customHeight="1" x14ac:dyDescent="0.25">
      <c r="A124" s="102"/>
      <c r="B124" s="63" t="s">
        <v>240</v>
      </c>
      <c r="C124" s="76">
        <f t="shared" si="24"/>
        <v>0</v>
      </c>
      <c r="D124" s="87"/>
      <c r="E124" s="88"/>
      <c r="F124" s="88"/>
      <c r="G124" s="108"/>
      <c r="H124" s="107">
        <f t="shared" si="25"/>
        <v>0</v>
      </c>
      <c r="I124" s="88"/>
      <c r="J124" s="88"/>
      <c r="K124" s="88"/>
      <c r="L124" s="65"/>
      <c r="M124" s="171" t="e">
        <f t="shared" si="11"/>
        <v>#DIV/0!</v>
      </c>
      <c r="N124" s="41"/>
    </row>
    <row r="125" spans="1:16" ht="34.200000000000003" customHeight="1" x14ac:dyDescent="0.25">
      <c r="A125" s="102"/>
      <c r="B125" s="63" t="s">
        <v>365</v>
      </c>
      <c r="C125" s="76">
        <f>SUM(D125:G125)</f>
        <v>116520.3</v>
      </c>
      <c r="D125" s="87">
        <v>0</v>
      </c>
      <c r="E125" s="88">
        <v>0</v>
      </c>
      <c r="F125" s="88">
        <v>17013.3</v>
      </c>
      <c r="G125" s="79">
        <v>99507</v>
      </c>
      <c r="H125" s="107">
        <f>SUM(I125:L125)</f>
        <v>115589</v>
      </c>
      <c r="I125" s="88">
        <v>0</v>
      </c>
      <c r="J125" s="88">
        <v>0</v>
      </c>
      <c r="K125" s="88">
        <v>16082</v>
      </c>
      <c r="L125" s="79">
        <v>99507</v>
      </c>
      <c r="M125" s="173">
        <f>H125/C125</f>
        <v>0.99200740128544118</v>
      </c>
      <c r="N125" s="41"/>
    </row>
    <row r="126" spans="1:16" ht="19.95" customHeight="1" x14ac:dyDescent="0.25">
      <c r="A126" s="102"/>
      <c r="B126" s="119" t="s">
        <v>281</v>
      </c>
      <c r="C126" s="76">
        <f>SUM(D126:G126)</f>
        <v>318841.59999999998</v>
      </c>
      <c r="D126" s="87">
        <f>SUM(D128:D130)</f>
        <v>0</v>
      </c>
      <c r="E126" s="88">
        <f>SUM(E128:E130)</f>
        <v>243442</v>
      </c>
      <c r="F126" s="88">
        <f>SUM(F128:F130)</f>
        <v>75399.600000000006</v>
      </c>
      <c r="G126" s="89">
        <f>SUM(G128:G130)</f>
        <v>0</v>
      </c>
      <c r="H126" s="107">
        <f>SUM(I126:L126)</f>
        <v>288255.60000000003</v>
      </c>
      <c r="I126" s="88">
        <f>SUM(I128:I130)</f>
        <v>0</v>
      </c>
      <c r="J126" s="88">
        <f t="shared" ref="J126:L126" si="27">SUM(J128:J130)</f>
        <v>232269.80000000002</v>
      </c>
      <c r="K126" s="88">
        <f t="shared" si="27"/>
        <v>55985.8</v>
      </c>
      <c r="L126" s="88">
        <f t="shared" si="27"/>
        <v>0</v>
      </c>
      <c r="M126" s="171">
        <f t="shared" si="11"/>
        <v>0.9040714887894179</v>
      </c>
      <c r="N126" s="41"/>
    </row>
    <row r="127" spans="1:16" x14ac:dyDescent="0.25">
      <c r="A127" s="102"/>
      <c r="B127" s="121" t="s">
        <v>7</v>
      </c>
      <c r="C127" s="76"/>
      <c r="D127" s="87"/>
      <c r="E127" s="88"/>
      <c r="F127" s="88"/>
      <c r="G127" s="108"/>
      <c r="H127" s="107"/>
      <c r="I127" s="88"/>
      <c r="J127" s="88"/>
      <c r="K127" s="88"/>
      <c r="L127" s="65"/>
      <c r="M127" s="90"/>
      <c r="N127" s="41"/>
    </row>
    <row r="128" spans="1:16" ht="202.8" customHeight="1" x14ac:dyDescent="0.25">
      <c r="A128" s="102"/>
      <c r="B128" s="175" t="s">
        <v>300</v>
      </c>
      <c r="C128" s="76">
        <f t="shared" ref="C128:C129" si="28">SUM(D128:G128)</f>
        <v>304419.20000000001</v>
      </c>
      <c r="D128" s="111">
        <v>0</v>
      </c>
      <c r="E128" s="89">
        <v>241975.8</v>
      </c>
      <c r="F128" s="89">
        <v>62443.4</v>
      </c>
      <c r="G128" s="108">
        <v>0</v>
      </c>
      <c r="H128" s="107">
        <f>SUM(I128:L128)</f>
        <v>274139.2</v>
      </c>
      <c r="I128" s="88">
        <v>0</v>
      </c>
      <c r="J128" s="88">
        <v>231109.6</v>
      </c>
      <c r="K128" s="88">
        <v>43029.599999999999</v>
      </c>
      <c r="L128" s="94">
        <v>0</v>
      </c>
      <c r="M128" s="171">
        <f t="shared" si="11"/>
        <v>0.90053189811943535</v>
      </c>
      <c r="N128" s="181" t="s">
        <v>386</v>
      </c>
      <c r="O128" s="26"/>
      <c r="P128" s="26"/>
    </row>
    <row r="129" spans="1:15" ht="40.799999999999997" customHeight="1" x14ac:dyDescent="0.25">
      <c r="A129" s="102"/>
      <c r="B129" s="63" t="s">
        <v>306</v>
      </c>
      <c r="C129" s="76">
        <f t="shared" si="28"/>
        <v>12956.2</v>
      </c>
      <c r="D129" s="111">
        <v>0</v>
      </c>
      <c r="E129" s="89">
        <v>0</v>
      </c>
      <c r="F129" s="89">
        <v>12956.2</v>
      </c>
      <c r="G129" s="108">
        <v>0</v>
      </c>
      <c r="H129" s="107">
        <f t="shared" ref="H129:H130" si="29">SUM(I129:L129)</f>
        <v>12956.2</v>
      </c>
      <c r="I129" s="88">
        <v>0</v>
      </c>
      <c r="J129" s="88">
        <v>0</v>
      </c>
      <c r="K129" s="88">
        <v>12956.2</v>
      </c>
      <c r="L129" s="94">
        <v>0</v>
      </c>
      <c r="M129" s="164">
        <f>H129/C129</f>
        <v>1</v>
      </c>
      <c r="N129" s="41"/>
    </row>
    <row r="130" spans="1:15" ht="73.8" customHeight="1" x14ac:dyDescent="0.25">
      <c r="A130" s="135"/>
      <c r="B130" s="175" t="s">
        <v>301</v>
      </c>
      <c r="C130" s="76">
        <f t="shared" ref="C130" si="30">SUM(D130:G130)</f>
        <v>1466.2</v>
      </c>
      <c r="D130" s="108">
        <v>0</v>
      </c>
      <c r="E130" s="108">
        <v>1466.2</v>
      </c>
      <c r="F130" s="108">
        <v>0</v>
      </c>
      <c r="G130" s="108">
        <v>0</v>
      </c>
      <c r="H130" s="107">
        <f t="shared" si="29"/>
        <v>1160.2</v>
      </c>
      <c r="I130" s="94">
        <v>0</v>
      </c>
      <c r="J130" s="94">
        <v>1160.2</v>
      </c>
      <c r="K130" s="94">
        <v>0</v>
      </c>
      <c r="L130" s="94">
        <v>0</v>
      </c>
      <c r="M130" s="171">
        <f t="shared" si="11"/>
        <v>0.79129723093711635</v>
      </c>
      <c r="N130" s="61" t="s">
        <v>378</v>
      </c>
    </row>
    <row r="131" spans="1:15" ht="24" customHeight="1" x14ac:dyDescent="0.25">
      <c r="A131" s="59" t="s">
        <v>19</v>
      </c>
      <c r="B131" s="68" t="s">
        <v>325</v>
      </c>
      <c r="C131" s="91">
        <f>C133+C137+C140</f>
        <v>60998.6</v>
      </c>
      <c r="D131" s="92">
        <f>D133+D137+D140</f>
        <v>0</v>
      </c>
      <c r="E131" s="92">
        <f t="shared" ref="E131:G131" si="31">E133+E137+E140</f>
        <v>54898.7</v>
      </c>
      <c r="F131" s="92">
        <f t="shared" si="31"/>
        <v>6099.9</v>
      </c>
      <c r="G131" s="92">
        <f t="shared" si="31"/>
        <v>0</v>
      </c>
      <c r="H131" s="93">
        <f>H133+H137+H140</f>
        <v>55840.9</v>
      </c>
      <c r="I131" s="92">
        <f>SUM(I133:I140)</f>
        <v>0</v>
      </c>
      <c r="J131" s="92">
        <f t="shared" ref="J131:L131" si="32">SUM(J133:J140)</f>
        <v>50256.800000000003</v>
      </c>
      <c r="K131" s="92">
        <f t="shared" si="32"/>
        <v>5584.1</v>
      </c>
      <c r="L131" s="92">
        <f t="shared" si="32"/>
        <v>0</v>
      </c>
      <c r="M131" s="172">
        <f t="shared" si="11"/>
        <v>0.91544560039082867</v>
      </c>
      <c r="N131" s="86"/>
      <c r="O131" s="45"/>
    </row>
    <row r="132" spans="1:15" x14ac:dyDescent="0.25">
      <c r="A132" s="65"/>
      <c r="B132" s="123" t="s">
        <v>34</v>
      </c>
      <c r="C132" s="76"/>
      <c r="D132" s="77"/>
      <c r="E132" s="94"/>
      <c r="F132" s="94"/>
      <c r="G132" s="108"/>
      <c r="H132" s="80"/>
      <c r="I132" s="94"/>
      <c r="J132" s="94"/>
      <c r="K132" s="94"/>
      <c r="L132" s="94"/>
      <c r="M132" s="90"/>
      <c r="N132" s="41"/>
      <c r="O132" s="45"/>
    </row>
    <row r="133" spans="1:15" s="26" customFormat="1" ht="27.6" x14ac:dyDescent="0.25">
      <c r="A133" s="102"/>
      <c r="B133" s="63" t="s">
        <v>245</v>
      </c>
      <c r="C133" s="76">
        <f>SUM(D133:G133)</f>
        <v>0</v>
      </c>
      <c r="D133" s="87">
        <v>0</v>
      </c>
      <c r="E133" s="88">
        <v>0</v>
      </c>
      <c r="F133" s="88">
        <v>0</v>
      </c>
      <c r="G133" s="89">
        <v>0</v>
      </c>
      <c r="H133" s="80">
        <f>SUM(I133:L133)</f>
        <v>0</v>
      </c>
      <c r="I133" s="88">
        <v>0</v>
      </c>
      <c r="J133" s="88">
        <v>0</v>
      </c>
      <c r="K133" s="88">
        <v>0</v>
      </c>
      <c r="L133" s="88">
        <v>0</v>
      </c>
      <c r="M133" s="130"/>
      <c r="N133" s="123" t="s">
        <v>370</v>
      </c>
      <c r="O133" s="33"/>
    </row>
    <row r="134" spans="1:15" s="26" customFormat="1" ht="27.6" hidden="1" x14ac:dyDescent="0.25">
      <c r="A134" s="102"/>
      <c r="B134" s="63" t="s">
        <v>261</v>
      </c>
      <c r="C134" s="76">
        <f t="shared" ref="C134:C136" si="33">SUM(D134:G134)</f>
        <v>0</v>
      </c>
      <c r="D134" s="87"/>
      <c r="E134" s="88"/>
      <c r="F134" s="88"/>
      <c r="G134" s="89"/>
      <c r="H134" s="80">
        <f t="shared" ref="H134:H136" si="34">SUM(I134:L134)</f>
        <v>0</v>
      </c>
      <c r="I134" s="88"/>
      <c r="J134" s="88"/>
      <c r="K134" s="88"/>
      <c r="L134" s="102"/>
      <c r="M134" s="90" t="e">
        <f t="shared" si="11"/>
        <v>#DIV/0!</v>
      </c>
      <c r="N134" s="37"/>
      <c r="O134" s="33"/>
    </row>
    <row r="135" spans="1:15" s="26" customFormat="1" ht="33.75" hidden="1" customHeight="1" x14ac:dyDescent="0.25">
      <c r="A135" s="102"/>
      <c r="B135" s="63" t="s">
        <v>262</v>
      </c>
      <c r="C135" s="76">
        <f t="shared" si="33"/>
        <v>0</v>
      </c>
      <c r="D135" s="87"/>
      <c r="E135" s="88"/>
      <c r="F135" s="88"/>
      <c r="G135" s="89"/>
      <c r="H135" s="80">
        <f t="shared" si="34"/>
        <v>0</v>
      </c>
      <c r="I135" s="88"/>
      <c r="J135" s="88"/>
      <c r="K135" s="88"/>
      <c r="L135" s="102"/>
      <c r="M135" s="90" t="e">
        <f t="shared" si="11"/>
        <v>#DIV/0!</v>
      </c>
      <c r="N135" s="37"/>
      <c r="O135" s="33"/>
    </row>
    <row r="136" spans="1:15" s="26" customFormat="1" ht="13.2" hidden="1" customHeight="1" x14ac:dyDescent="0.25">
      <c r="A136" s="102"/>
      <c r="B136" s="63" t="s">
        <v>263</v>
      </c>
      <c r="C136" s="76">
        <f t="shared" si="33"/>
        <v>0</v>
      </c>
      <c r="D136" s="87"/>
      <c r="E136" s="88"/>
      <c r="F136" s="88"/>
      <c r="G136" s="89"/>
      <c r="H136" s="80">
        <f t="shared" si="34"/>
        <v>0</v>
      </c>
      <c r="I136" s="88"/>
      <c r="J136" s="88"/>
      <c r="K136" s="88"/>
      <c r="L136" s="102"/>
      <c r="M136" s="90" t="e">
        <f t="shared" si="11"/>
        <v>#DIV/0!</v>
      </c>
      <c r="N136" s="37"/>
      <c r="O136" s="33"/>
    </row>
    <row r="137" spans="1:15" s="26" customFormat="1" ht="78.599999999999994" customHeight="1" x14ac:dyDescent="0.3">
      <c r="A137" s="102"/>
      <c r="B137" s="176" t="s">
        <v>339</v>
      </c>
      <c r="C137" s="76">
        <f>SUM(D137:G137)</f>
        <v>1849.7</v>
      </c>
      <c r="D137" s="87">
        <v>0</v>
      </c>
      <c r="E137" s="88">
        <v>1664.7</v>
      </c>
      <c r="F137" s="88">
        <v>185</v>
      </c>
      <c r="G137" s="89">
        <v>0</v>
      </c>
      <c r="H137" s="80">
        <f>SUM(I137:L137)</f>
        <v>1680.8999999999999</v>
      </c>
      <c r="I137" s="88">
        <v>0</v>
      </c>
      <c r="J137" s="88">
        <v>1512.8</v>
      </c>
      <c r="K137" s="88">
        <v>168.1</v>
      </c>
      <c r="L137" s="89">
        <v>0</v>
      </c>
      <c r="M137" s="171">
        <f t="shared" si="11"/>
        <v>0.90874195815537651</v>
      </c>
      <c r="N137" s="181" t="s">
        <v>388</v>
      </c>
      <c r="O137" s="46"/>
    </row>
    <row r="138" spans="1:15" ht="0.6" hidden="1" customHeight="1" x14ac:dyDescent="0.25">
      <c r="A138" s="65" t="s">
        <v>246</v>
      </c>
      <c r="B138" s="123" t="s">
        <v>264</v>
      </c>
      <c r="C138" s="76">
        <f t="shared" ref="C138:C140" si="35">SUM(D138:G138)</f>
        <v>0</v>
      </c>
      <c r="D138" s="77"/>
      <c r="E138" s="94"/>
      <c r="F138" s="94"/>
      <c r="G138" s="108"/>
      <c r="H138" s="80">
        <f t="shared" ref="H138:H140" si="36">SUM(I138:L138)</f>
        <v>0</v>
      </c>
      <c r="I138" s="94"/>
      <c r="J138" s="94"/>
      <c r="K138" s="94"/>
      <c r="L138" s="108"/>
      <c r="M138" s="90" t="e">
        <f t="shared" si="11"/>
        <v>#DIV/0!</v>
      </c>
      <c r="N138" s="168"/>
      <c r="O138" s="32"/>
    </row>
    <row r="139" spans="1:15" ht="10.199999999999999" hidden="1" customHeight="1" x14ac:dyDescent="0.25">
      <c r="A139" s="65" t="s">
        <v>247</v>
      </c>
      <c r="B139" s="123" t="s">
        <v>265</v>
      </c>
      <c r="C139" s="76">
        <f t="shared" si="35"/>
        <v>0</v>
      </c>
      <c r="D139" s="77"/>
      <c r="E139" s="94"/>
      <c r="F139" s="94"/>
      <c r="G139" s="108"/>
      <c r="H139" s="80">
        <f t="shared" si="36"/>
        <v>0</v>
      </c>
      <c r="I139" s="94"/>
      <c r="J139" s="94"/>
      <c r="K139" s="94"/>
      <c r="L139" s="108"/>
      <c r="M139" s="90" t="e">
        <f t="shared" si="11"/>
        <v>#DIV/0!</v>
      </c>
      <c r="N139" s="168"/>
      <c r="O139" s="32"/>
    </row>
    <row r="140" spans="1:15" ht="103.8" customHeight="1" x14ac:dyDescent="0.25">
      <c r="A140" s="65"/>
      <c r="B140" s="178" t="s">
        <v>345</v>
      </c>
      <c r="C140" s="76">
        <f t="shared" si="35"/>
        <v>59148.9</v>
      </c>
      <c r="D140" s="77">
        <v>0</v>
      </c>
      <c r="E140" s="94">
        <v>53234</v>
      </c>
      <c r="F140" s="94">
        <v>5914.9</v>
      </c>
      <c r="G140" s="108">
        <v>0</v>
      </c>
      <c r="H140" s="80">
        <f t="shared" si="36"/>
        <v>54160</v>
      </c>
      <c r="I140" s="94">
        <v>0</v>
      </c>
      <c r="J140" s="94">
        <v>48744</v>
      </c>
      <c r="K140" s="94">
        <v>5416</v>
      </c>
      <c r="L140" s="108">
        <v>0</v>
      </c>
      <c r="M140" s="171">
        <f t="shared" ref="M140" si="37">H140/C140</f>
        <v>0.91565523619205091</v>
      </c>
      <c r="N140" s="180" t="s">
        <v>387</v>
      </c>
      <c r="O140" s="32"/>
    </row>
    <row r="141" spans="1:15" s="2" customFormat="1" ht="27.6" x14ac:dyDescent="0.25">
      <c r="A141" s="59" t="s">
        <v>23</v>
      </c>
      <c r="B141" s="68" t="s">
        <v>326</v>
      </c>
      <c r="C141" s="91">
        <f>C143+C146</f>
        <v>35883.300000000003</v>
      </c>
      <c r="D141" s="92">
        <f>D143+D146</f>
        <v>0</v>
      </c>
      <c r="E141" s="92">
        <f t="shared" ref="E141:I141" si="38">E143+E146</f>
        <v>36</v>
      </c>
      <c r="F141" s="92">
        <f>F143+F146</f>
        <v>35847.300000000003</v>
      </c>
      <c r="G141" s="105">
        <f t="shared" si="38"/>
        <v>0</v>
      </c>
      <c r="H141" s="93">
        <f t="shared" si="38"/>
        <v>32536.2</v>
      </c>
      <c r="I141" s="92">
        <f t="shared" si="38"/>
        <v>0</v>
      </c>
      <c r="J141" s="92">
        <f t="shared" ref="J141" si="39">J143+J146</f>
        <v>36</v>
      </c>
      <c r="K141" s="92">
        <f>K143+K146</f>
        <v>32500.2</v>
      </c>
      <c r="L141" s="105">
        <f>L143+L146</f>
        <v>0</v>
      </c>
      <c r="M141" s="172">
        <f>H141/C141</f>
        <v>0.90672262584544894</v>
      </c>
      <c r="N141" s="55"/>
      <c r="O141" s="51"/>
    </row>
    <row r="142" spans="1:15" x14ac:dyDescent="0.25">
      <c r="A142" s="58"/>
      <c r="B142" s="123" t="s">
        <v>7</v>
      </c>
      <c r="C142" s="114"/>
      <c r="D142" s="125"/>
      <c r="E142" s="126"/>
      <c r="F142" s="126"/>
      <c r="G142" s="127"/>
      <c r="H142" s="129"/>
      <c r="I142" s="126"/>
      <c r="J142" s="126"/>
      <c r="K142" s="126"/>
      <c r="L142" s="127"/>
      <c r="M142" s="90"/>
      <c r="N142" s="41"/>
    </row>
    <row r="143" spans="1:15" ht="39.6" customHeight="1" x14ac:dyDescent="0.25">
      <c r="A143" s="102"/>
      <c r="B143" s="63" t="s">
        <v>357</v>
      </c>
      <c r="C143" s="76">
        <f>SUM(D143:G143)</f>
        <v>0</v>
      </c>
      <c r="D143" s="87">
        <v>0</v>
      </c>
      <c r="E143" s="88">
        <v>0</v>
      </c>
      <c r="F143" s="88">
        <v>0</v>
      </c>
      <c r="G143" s="108">
        <v>0</v>
      </c>
      <c r="H143" s="80">
        <f>SUM(I143:L143)</f>
        <v>0</v>
      </c>
      <c r="I143" s="88">
        <v>0</v>
      </c>
      <c r="J143" s="88">
        <v>0</v>
      </c>
      <c r="K143" s="88">
        <v>0</v>
      </c>
      <c r="L143" s="108">
        <v>0</v>
      </c>
      <c r="M143" s="130"/>
      <c r="N143" s="175" t="s">
        <v>369</v>
      </c>
    </row>
    <row r="144" spans="1:15" ht="38.25" hidden="1" customHeight="1" x14ac:dyDescent="0.25">
      <c r="A144" s="102"/>
      <c r="B144" s="63" t="s">
        <v>266</v>
      </c>
      <c r="C144" s="76">
        <f t="shared" ref="C144:C152" si="40">SUM(D144:G144)</f>
        <v>0</v>
      </c>
      <c r="D144" s="87"/>
      <c r="E144" s="88"/>
      <c r="F144" s="88"/>
      <c r="G144" s="108"/>
      <c r="H144" s="80">
        <f t="shared" ref="H144:H152" si="41">SUM(I144:L144)</f>
        <v>0</v>
      </c>
      <c r="I144" s="88"/>
      <c r="J144" s="88"/>
      <c r="K144" s="88"/>
      <c r="L144" s="108"/>
      <c r="M144" s="90" t="e">
        <f t="shared" ref="M144:M223" si="42">H144/C144</f>
        <v>#DIV/0!</v>
      </c>
      <c r="N144" s="41"/>
    </row>
    <row r="145" spans="1:15" ht="0.6" hidden="1" customHeight="1" x14ac:dyDescent="0.25">
      <c r="A145" s="102"/>
      <c r="B145" s="63" t="s">
        <v>267</v>
      </c>
      <c r="C145" s="76">
        <f t="shared" si="40"/>
        <v>0</v>
      </c>
      <c r="D145" s="87"/>
      <c r="E145" s="88"/>
      <c r="F145" s="88"/>
      <c r="G145" s="108"/>
      <c r="H145" s="80">
        <f t="shared" si="41"/>
        <v>0</v>
      </c>
      <c r="I145" s="88"/>
      <c r="J145" s="88"/>
      <c r="K145" s="88"/>
      <c r="L145" s="108"/>
      <c r="M145" s="90" t="e">
        <f t="shared" si="42"/>
        <v>#DIV/0!</v>
      </c>
      <c r="N145" s="41"/>
    </row>
    <row r="146" spans="1:15" ht="19.2" customHeight="1" x14ac:dyDescent="0.25">
      <c r="A146" s="102"/>
      <c r="B146" s="110" t="s">
        <v>149</v>
      </c>
      <c r="C146" s="72">
        <f>SUM(D146:G146)</f>
        <v>35883.300000000003</v>
      </c>
      <c r="D146" s="120">
        <f>SUM(D148:D152)</f>
        <v>0</v>
      </c>
      <c r="E146" s="120">
        <f t="shared" ref="E146:G146" si="43">SUM(E148:E152)</f>
        <v>36</v>
      </c>
      <c r="F146" s="120">
        <f t="shared" si="43"/>
        <v>35847.300000000003</v>
      </c>
      <c r="G146" s="120">
        <f t="shared" si="43"/>
        <v>0</v>
      </c>
      <c r="H146" s="93">
        <f>SUM(I146:L146)</f>
        <v>32536.2</v>
      </c>
      <c r="I146" s="106">
        <f>SUM(I148:I152)</f>
        <v>0</v>
      </c>
      <c r="J146" s="106">
        <f t="shared" ref="J146:L146" si="44">SUM(J148:J152)</f>
        <v>36</v>
      </c>
      <c r="K146" s="106">
        <f t="shared" si="44"/>
        <v>32500.2</v>
      </c>
      <c r="L146" s="106">
        <f t="shared" si="44"/>
        <v>0</v>
      </c>
      <c r="M146" s="171">
        <f>H146/C146</f>
        <v>0.90672262584544894</v>
      </c>
      <c r="N146" s="37"/>
      <c r="O146" s="26"/>
    </row>
    <row r="147" spans="1:15" ht="18.600000000000001" customHeight="1" x14ac:dyDescent="0.25">
      <c r="A147" s="65"/>
      <c r="B147" s="103" t="s">
        <v>7</v>
      </c>
      <c r="C147" s="76"/>
      <c r="D147" s="125"/>
      <c r="E147" s="126"/>
      <c r="F147" s="126"/>
      <c r="G147" s="127"/>
      <c r="H147" s="80"/>
      <c r="I147" s="126"/>
      <c r="J147" s="126"/>
      <c r="K147" s="128"/>
      <c r="L147" s="127"/>
      <c r="M147" s="90"/>
      <c r="N147" s="41"/>
    </row>
    <row r="148" spans="1:15" ht="171" customHeight="1" x14ac:dyDescent="0.25">
      <c r="A148" s="65"/>
      <c r="B148" s="176" t="s">
        <v>331</v>
      </c>
      <c r="C148" s="76">
        <f>SUM(D148:G148)</f>
        <v>509.6</v>
      </c>
      <c r="D148" s="77">
        <v>0</v>
      </c>
      <c r="E148" s="94">
        <v>0</v>
      </c>
      <c r="F148" s="94">
        <v>509.6</v>
      </c>
      <c r="G148" s="108">
        <v>0</v>
      </c>
      <c r="H148" s="80">
        <f>SUM(I148:L148)</f>
        <v>440</v>
      </c>
      <c r="I148" s="94">
        <v>0</v>
      </c>
      <c r="J148" s="94">
        <v>0</v>
      </c>
      <c r="K148" s="108">
        <v>440</v>
      </c>
      <c r="L148" s="108">
        <v>0</v>
      </c>
      <c r="M148" s="171">
        <f>H148/C148</f>
        <v>0.86342229199372056</v>
      </c>
      <c r="N148" s="181" t="s">
        <v>382</v>
      </c>
    </row>
    <row r="149" spans="1:15" ht="25.8" customHeight="1" x14ac:dyDescent="0.25">
      <c r="A149" s="65"/>
      <c r="B149" s="63" t="s">
        <v>332</v>
      </c>
      <c r="C149" s="76">
        <f>SUM(D149:G149)</f>
        <v>24.5</v>
      </c>
      <c r="D149" s="77">
        <v>0</v>
      </c>
      <c r="E149" s="94">
        <v>0</v>
      </c>
      <c r="F149" s="94">
        <v>24.5</v>
      </c>
      <c r="G149" s="108">
        <v>0</v>
      </c>
      <c r="H149" s="80">
        <f>SUM(I149:L149)</f>
        <v>24.5</v>
      </c>
      <c r="I149" s="94">
        <v>0</v>
      </c>
      <c r="J149" s="94">
        <v>0</v>
      </c>
      <c r="K149" s="94">
        <v>24.5</v>
      </c>
      <c r="L149" s="108">
        <v>0</v>
      </c>
      <c r="M149" s="164">
        <f t="shared" ref="M149:M151" si="45">H149/C149</f>
        <v>1</v>
      </c>
      <c r="N149" s="41"/>
    </row>
    <row r="150" spans="1:15" ht="33" customHeight="1" x14ac:dyDescent="0.25">
      <c r="A150" s="65"/>
      <c r="B150" s="63" t="s">
        <v>333</v>
      </c>
      <c r="C150" s="76">
        <f t="shared" si="40"/>
        <v>0</v>
      </c>
      <c r="D150" s="77">
        <v>0</v>
      </c>
      <c r="E150" s="94">
        <v>0</v>
      </c>
      <c r="F150" s="94">
        <v>0</v>
      </c>
      <c r="G150" s="108">
        <v>0</v>
      </c>
      <c r="H150" s="80">
        <f t="shared" si="41"/>
        <v>0</v>
      </c>
      <c r="I150" s="94">
        <v>0</v>
      </c>
      <c r="J150" s="94">
        <v>0</v>
      </c>
      <c r="K150" s="65">
        <v>0</v>
      </c>
      <c r="L150" s="108">
        <v>0</v>
      </c>
      <c r="M150" s="82"/>
      <c r="N150" s="163" t="s">
        <v>369</v>
      </c>
    </row>
    <row r="151" spans="1:15" ht="169.2" customHeight="1" x14ac:dyDescent="0.25">
      <c r="A151" s="65"/>
      <c r="B151" s="179" t="s">
        <v>334</v>
      </c>
      <c r="C151" s="76">
        <f t="shared" si="40"/>
        <v>8103.4</v>
      </c>
      <c r="D151" s="108">
        <v>0</v>
      </c>
      <c r="E151" s="108">
        <v>0</v>
      </c>
      <c r="F151" s="108">
        <v>8103.4</v>
      </c>
      <c r="G151" s="108">
        <v>0</v>
      </c>
      <c r="H151" s="124">
        <f t="shared" si="41"/>
        <v>5516.7</v>
      </c>
      <c r="I151" s="108">
        <v>0</v>
      </c>
      <c r="J151" s="108">
        <v>0</v>
      </c>
      <c r="K151" s="108">
        <v>5516.7</v>
      </c>
      <c r="L151" s="108">
        <v>0</v>
      </c>
      <c r="M151" s="171">
        <f t="shared" si="45"/>
        <v>0.68078831107930005</v>
      </c>
      <c r="N151" s="61" t="s">
        <v>383</v>
      </c>
    </row>
    <row r="152" spans="1:15" ht="43.8" customHeight="1" x14ac:dyDescent="0.25">
      <c r="A152" s="65"/>
      <c r="B152" s="63" t="s">
        <v>335</v>
      </c>
      <c r="C152" s="76">
        <f t="shared" si="40"/>
        <v>27245.8</v>
      </c>
      <c r="D152" s="77">
        <v>0</v>
      </c>
      <c r="E152" s="94">
        <v>36</v>
      </c>
      <c r="F152" s="94">
        <v>27209.8</v>
      </c>
      <c r="G152" s="108">
        <v>0</v>
      </c>
      <c r="H152" s="80">
        <f t="shared" si="41"/>
        <v>26555</v>
      </c>
      <c r="I152" s="94">
        <v>0</v>
      </c>
      <c r="J152" s="94">
        <v>36</v>
      </c>
      <c r="K152" s="94">
        <v>26519</v>
      </c>
      <c r="L152" s="108">
        <v>0</v>
      </c>
      <c r="M152" s="171">
        <f t="shared" si="42"/>
        <v>0.97464563345543165</v>
      </c>
      <c r="N152" s="41"/>
    </row>
    <row r="153" spans="1:15" ht="49.8" customHeight="1" x14ac:dyDescent="0.25">
      <c r="A153" s="59" t="s">
        <v>26</v>
      </c>
      <c r="B153" s="68" t="s">
        <v>314</v>
      </c>
      <c r="C153" s="91">
        <f t="shared" ref="C153:J153" si="46">SUM(C155:C157)</f>
        <v>153.30000000000001</v>
      </c>
      <c r="D153" s="92">
        <f t="shared" si="46"/>
        <v>0</v>
      </c>
      <c r="E153" s="92">
        <f t="shared" si="46"/>
        <v>0</v>
      </c>
      <c r="F153" s="92">
        <f>SUM(F155:F157)</f>
        <v>153.30000000000001</v>
      </c>
      <c r="G153" s="105">
        <f>SUM(G155:G157)</f>
        <v>0</v>
      </c>
      <c r="H153" s="93">
        <f t="shared" si="46"/>
        <v>147.69999999999999</v>
      </c>
      <c r="I153" s="92">
        <f t="shared" si="46"/>
        <v>0</v>
      </c>
      <c r="J153" s="92">
        <f t="shared" si="46"/>
        <v>0</v>
      </c>
      <c r="K153" s="92">
        <f>SUM(K155:K157)</f>
        <v>147.69999999999999</v>
      </c>
      <c r="L153" s="105">
        <f>SUM(L155:L157)</f>
        <v>0</v>
      </c>
      <c r="M153" s="174">
        <f>H153/C153</f>
        <v>0.96347031963470309</v>
      </c>
      <c r="N153" s="67"/>
    </row>
    <row r="154" spans="1:15" x14ac:dyDescent="0.25">
      <c r="A154" s="58"/>
      <c r="B154" s="61" t="s">
        <v>147</v>
      </c>
      <c r="C154" s="76"/>
      <c r="D154" s="77"/>
      <c r="E154" s="130"/>
      <c r="F154" s="130"/>
      <c r="G154" s="79"/>
      <c r="H154" s="93"/>
      <c r="I154" s="130"/>
      <c r="J154" s="130"/>
      <c r="K154" s="131"/>
      <c r="L154" s="79"/>
      <c r="M154" s="82"/>
      <c r="N154" s="41"/>
    </row>
    <row r="155" spans="1:15" s="26" customFormat="1" ht="27.6" x14ac:dyDescent="0.25">
      <c r="A155" s="102"/>
      <c r="B155" s="61" t="s">
        <v>287</v>
      </c>
      <c r="C155" s="76">
        <f>E155+F155</f>
        <v>117.7</v>
      </c>
      <c r="D155" s="77">
        <v>0</v>
      </c>
      <c r="E155" s="78">
        <v>0</v>
      </c>
      <c r="F155" s="78">
        <v>117.7</v>
      </c>
      <c r="G155" s="79">
        <v>0</v>
      </c>
      <c r="H155" s="80">
        <f>J155+K155</f>
        <v>112.1</v>
      </c>
      <c r="I155" s="78">
        <v>0</v>
      </c>
      <c r="J155" s="78">
        <v>0</v>
      </c>
      <c r="K155" s="78">
        <v>112.1</v>
      </c>
      <c r="L155" s="79">
        <v>0</v>
      </c>
      <c r="M155" s="173">
        <f>H155/C155</f>
        <v>0.95242141036533556</v>
      </c>
      <c r="N155" s="37"/>
    </row>
    <row r="156" spans="1:15" s="26" customFormat="1" ht="31.2" customHeight="1" x14ac:dyDescent="0.25">
      <c r="A156" s="102"/>
      <c r="B156" s="63" t="s">
        <v>110</v>
      </c>
      <c r="C156" s="76">
        <f>E156+F156</f>
        <v>35.6</v>
      </c>
      <c r="D156" s="87">
        <v>0</v>
      </c>
      <c r="E156" s="88">
        <v>0</v>
      </c>
      <c r="F156" s="88">
        <v>35.6</v>
      </c>
      <c r="G156" s="89">
        <v>0</v>
      </c>
      <c r="H156" s="80">
        <f>J156+K156</f>
        <v>35.6</v>
      </c>
      <c r="I156" s="88">
        <v>0</v>
      </c>
      <c r="J156" s="88">
        <v>0</v>
      </c>
      <c r="K156" s="88">
        <v>35.6</v>
      </c>
      <c r="L156" s="89">
        <v>0</v>
      </c>
      <c r="M156" s="164">
        <f t="shared" ref="M156" si="47">H156/C156</f>
        <v>1</v>
      </c>
      <c r="N156" s="37"/>
    </row>
    <row r="157" spans="1:15" s="26" customFormat="1" ht="31.2" customHeight="1" x14ac:dyDescent="0.25">
      <c r="A157" s="156"/>
      <c r="B157" s="63" t="s">
        <v>288</v>
      </c>
      <c r="C157" s="76">
        <f>E157+F157</f>
        <v>0</v>
      </c>
      <c r="D157" s="87">
        <v>0</v>
      </c>
      <c r="E157" s="88">
        <v>0</v>
      </c>
      <c r="F157" s="88">
        <v>0</v>
      </c>
      <c r="G157" s="89">
        <v>0</v>
      </c>
      <c r="H157" s="80">
        <f>J157+K157</f>
        <v>0</v>
      </c>
      <c r="I157" s="88">
        <v>0</v>
      </c>
      <c r="J157" s="88">
        <v>0</v>
      </c>
      <c r="K157" s="88">
        <v>0</v>
      </c>
      <c r="L157" s="89">
        <v>0</v>
      </c>
      <c r="M157" s="90"/>
      <c r="N157" s="175" t="s">
        <v>369</v>
      </c>
    </row>
    <row r="158" spans="1:15" s="134" customFormat="1" ht="33.6" customHeight="1" x14ac:dyDescent="0.25">
      <c r="A158" s="59" t="s">
        <v>28</v>
      </c>
      <c r="B158" s="132" t="s">
        <v>315</v>
      </c>
      <c r="C158" s="72">
        <f>E158+F158</f>
        <v>45230.400000000001</v>
      </c>
      <c r="D158" s="92">
        <f>SUM(D160:D162)</f>
        <v>0</v>
      </c>
      <c r="E158" s="92">
        <f>SUM(E160:E162)</f>
        <v>10172.6</v>
      </c>
      <c r="F158" s="92">
        <f t="shared" ref="F158:G158" si="48">SUM(F160:F162)</f>
        <v>35057.800000000003</v>
      </c>
      <c r="G158" s="105">
        <f t="shared" si="48"/>
        <v>0</v>
      </c>
      <c r="H158" s="93">
        <f>SUM(H160:H162)</f>
        <v>42621.8</v>
      </c>
      <c r="I158" s="92">
        <f t="shared" ref="I158:L158" si="49">SUM(I160:I162)</f>
        <v>0</v>
      </c>
      <c r="J158" s="92">
        <f t="shared" si="49"/>
        <v>10172.6</v>
      </c>
      <c r="K158" s="92">
        <f>SUM(K160:K162)</f>
        <v>32449.200000000001</v>
      </c>
      <c r="L158" s="105">
        <f t="shared" si="49"/>
        <v>0</v>
      </c>
      <c r="M158" s="172">
        <f>H158/C158</f>
        <v>0.94232639994340095</v>
      </c>
      <c r="N158" s="133"/>
    </row>
    <row r="159" spans="1:15" s="45" customFormat="1" x14ac:dyDescent="0.25">
      <c r="A159" s="65"/>
      <c r="B159" s="64" t="s">
        <v>291</v>
      </c>
      <c r="C159" s="76"/>
      <c r="D159" s="77"/>
      <c r="E159" s="94"/>
      <c r="F159" s="94"/>
      <c r="G159" s="108"/>
      <c r="H159" s="80"/>
      <c r="I159" s="94"/>
      <c r="J159" s="94"/>
      <c r="K159" s="65"/>
      <c r="L159" s="108"/>
      <c r="M159" s="90"/>
      <c r="N159" s="135"/>
    </row>
    <row r="160" spans="1:15" s="26" customFormat="1" ht="49.2" customHeight="1" x14ac:dyDescent="0.25">
      <c r="A160" s="102"/>
      <c r="B160" s="63" t="s">
        <v>358</v>
      </c>
      <c r="C160" s="76">
        <f t="shared" ref="C160:C161" si="50">E160+F160</f>
        <v>2436.4</v>
      </c>
      <c r="D160" s="87">
        <v>0</v>
      </c>
      <c r="E160" s="88">
        <v>1835</v>
      </c>
      <c r="F160" s="88">
        <v>601.4</v>
      </c>
      <c r="G160" s="89">
        <v>0</v>
      </c>
      <c r="H160" s="80">
        <f t="shared" ref="H160:H166" si="51">SUM(I160:L160)</f>
        <v>2436.4</v>
      </c>
      <c r="I160" s="88">
        <v>0</v>
      </c>
      <c r="J160" s="88">
        <v>1835</v>
      </c>
      <c r="K160" s="88">
        <v>601.4</v>
      </c>
      <c r="L160" s="89">
        <v>0</v>
      </c>
      <c r="M160" s="164">
        <f t="shared" ref="M160:M165" si="52">H160/C160</f>
        <v>1</v>
      </c>
      <c r="N160" s="37"/>
    </row>
    <row r="161" spans="1:14" s="26" customFormat="1" ht="42" customHeight="1" x14ac:dyDescent="0.25">
      <c r="A161" s="102"/>
      <c r="B161" s="63" t="s">
        <v>359</v>
      </c>
      <c r="C161" s="76">
        <f t="shared" si="50"/>
        <v>9264.1</v>
      </c>
      <c r="D161" s="87">
        <v>0</v>
      </c>
      <c r="E161" s="88">
        <v>8337.6</v>
      </c>
      <c r="F161" s="88">
        <v>926.5</v>
      </c>
      <c r="G161" s="89">
        <v>0</v>
      </c>
      <c r="H161" s="80">
        <f t="shared" si="51"/>
        <v>9264</v>
      </c>
      <c r="I161" s="88">
        <v>0</v>
      </c>
      <c r="J161" s="88">
        <v>8337.6</v>
      </c>
      <c r="K161" s="88">
        <v>926.4</v>
      </c>
      <c r="L161" s="89">
        <v>0</v>
      </c>
      <c r="M161" s="164">
        <f t="shared" si="52"/>
        <v>0.99998920564328964</v>
      </c>
      <c r="N161" s="37"/>
    </row>
    <row r="162" spans="1:14" s="26" customFormat="1" ht="17.399999999999999" customHeight="1" x14ac:dyDescent="0.25">
      <c r="A162" s="102"/>
      <c r="B162" s="119" t="s">
        <v>307</v>
      </c>
      <c r="C162" s="72">
        <f t="shared" ref="C162:C166" si="53">SUM(D162:G162)</f>
        <v>33529.9</v>
      </c>
      <c r="D162" s="120">
        <f>SUM(D163:D165)</f>
        <v>0</v>
      </c>
      <c r="E162" s="120">
        <f>SUM(E163:E165)</f>
        <v>0</v>
      </c>
      <c r="F162" s="120">
        <f>SUM(F163:F165)</f>
        <v>33529.9</v>
      </c>
      <c r="G162" s="120">
        <f>SUM(G163:G165)</f>
        <v>0</v>
      </c>
      <c r="H162" s="93">
        <f>SUM(I162:L162)</f>
        <v>30921.4</v>
      </c>
      <c r="I162" s="106">
        <f>SUM(I163:I165)</f>
        <v>0</v>
      </c>
      <c r="J162" s="106">
        <f>SUM(J163:J165)</f>
        <v>0</v>
      </c>
      <c r="K162" s="106">
        <f>SUM(K163:K165)</f>
        <v>30921.4</v>
      </c>
      <c r="L162" s="106">
        <f>SUM(L163:L165)</f>
        <v>0</v>
      </c>
      <c r="M162" s="171">
        <f t="shared" si="52"/>
        <v>0.92220376440132534</v>
      </c>
      <c r="N162" s="37"/>
    </row>
    <row r="163" spans="1:14" s="26" customFormat="1" ht="78" customHeight="1" x14ac:dyDescent="0.25">
      <c r="A163" s="102"/>
      <c r="B163" s="63" t="s">
        <v>336</v>
      </c>
      <c r="C163" s="76">
        <f>SUM(D163:G163)</f>
        <v>370.8</v>
      </c>
      <c r="D163" s="87">
        <v>0</v>
      </c>
      <c r="E163" s="88">
        <v>0</v>
      </c>
      <c r="F163" s="88">
        <v>370.8</v>
      </c>
      <c r="G163" s="89">
        <v>0</v>
      </c>
      <c r="H163" s="80">
        <f t="shared" si="51"/>
        <v>352.2</v>
      </c>
      <c r="I163" s="88">
        <v>0</v>
      </c>
      <c r="J163" s="88">
        <v>0</v>
      </c>
      <c r="K163" s="88">
        <v>352.2</v>
      </c>
      <c r="L163" s="89">
        <v>0</v>
      </c>
      <c r="M163" s="171">
        <f t="shared" si="52"/>
        <v>0.94983818770226536</v>
      </c>
      <c r="N163" s="37"/>
    </row>
    <row r="164" spans="1:14" s="26" customFormat="1" ht="66.599999999999994" customHeight="1" x14ac:dyDescent="0.25">
      <c r="A164" s="102"/>
      <c r="B164" s="63" t="s">
        <v>308</v>
      </c>
      <c r="C164" s="76">
        <f t="shared" si="53"/>
        <v>0</v>
      </c>
      <c r="D164" s="87">
        <v>0</v>
      </c>
      <c r="E164" s="88">
        <v>0</v>
      </c>
      <c r="F164" s="88">
        <v>0</v>
      </c>
      <c r="G164" s="89">
        <v>0</v>
      </c>
      <c r="H164" s="80">
        <f t="shared" si="51"/>
        <v>0</v>
      </c>
      <c r="I164" s="88">
        <v>0</v>
      </c>
      <c r="J164" s="88">
        <v>0</v>
      </c>
      <c r="K164" s="88">
        <v>0</v>
      </c>
      <c r="L164" s="89">
        <v>0</v>
      </c>
      <c r="M164" s="82"/>
      <c r="N164" s="175" t="s">
        <v>369</v>
      </c>
    </row>
    <row r="165" spans="1:14" s="26" customFormat="1" ht="124.2" x14ac:dyDescent="0.25">
      <c r="A165" s="102"/>
      <c r="B165" s="176" t="s">
        <v>309</v>
      </c>
      <c r="C165" s="76">
        <f t="shared" si="53"/>
        <v>33159.1</v>
      </c>
      <c r="D165" s="87">
        <v>0</v>
      </c>
      <c r="E165" s="88">
        <v>0</v>
      </c>
      <c r="F165" s="88">
        <v>33159.1</v>
      </c>
      <c r="G165" s="89">
        <v>0</v>
      </c>
      <c r="H165" s="80">
        <f t="shared" si="51"/>
        <v>30569.200000000001</v>
      </c>
      <c r="I165" s="88">
        <v>0</v>
      </c>
      <c r="J165" s="88">
        <v>0</v>
      </c>
      <c r="K165" s="88">
        <v>30569.200000000001</v>
      </c>
      <c r="L165" s="89">
        <v>0</v>
      </c>
      <c r="M165" s="171">
        <f t="shared" si="52"/>
        <v>0.92189474382597847</v>
      </c>
      <c r="N165" s="61" t="s">
        <v>371</v>
      </c>
    </row>
    <row r="166" spans="1:14" ht="31.2" customHeight="1" x14ac:dyDescent="0.25">
      <c r="A166" s="59" t="s">
        <v>97</v>
      </c>
      <c r="B166" s="132" t="s">
        <v>327</v>
      </c>
      <c r="C166" s="91">
        <f t="shared" si="53"/>
        <v>176845</v>
      </c>
      <c r="D166" s="92">
        <f t="shared" ref="D166:L166" si="54">D168+D169</f>
        <v>0</v>
      </c>
      <c r="E166" s="92">
        <f>SUM(E168:E169)</f>
        <v>55059.4</v>
      </c>
      <c r="F166" s="92">
        <f>SUM(F168:F169)</f>
        <v>121785.60000000001</v>
      </c>
      <c r="G166" s="105">
        <f t="shared" si="54"/>
        <v>0</v>
      </c>
      <c r="H166" s="93">
        <f t="shared" si="51"/>
        <v>172717.7</v>
      </c>
      <c r="I166" s="92">
        <f t="shared" si="54"/>
        <v>0</v>
      </c>
      <c r="J166" s="92">
        <f>SUM(J168:J169)</f>
        <v>55059.3</v>
      </c>
      <c r="K166" s="92">
        <f>SUM(K168:K169)</f>
        <v>117658.4</v>
      </c>
      <c r="L166" s="105">
        <f t="shared" si="54"/>
        <v>0</v>
      </c>
      <c r="M166" s="172">
        <f t="shared" si="42"/>
        <v>0.97666148321976876</v>
      </c>
      <c r="N166" s="36"/>
    </row>
    <row r="167" spans="1:14" ht="3" hidden="1" customHeight="1" x14ac:dyDescent="0.25">
      <c r="A167" s="65"/>
      <c r="B167" s="123" t="s">
        <v>7</v>
      </c>
      <c r="C167" s="76"/>
      <c r="D167" s="77"/>
      <c r="E167" s="94"/>
      <c r="F167" s="94"/>
      <c r="G167" s="108"/>
      <c r="H167" s="94"/>
      <c r="I167" s="94"/>
      <c r="J167" s="94"/>
      <c r="K167" s="94"/>
      <c r="L167" s="108"/>
      <c r="M167" s="171"/>
      <c r="N167" s="41"/>
    </row>
    <row r="168" spans="1:14" s="26" customFormat="1" ht="39.6" customHeight="1" x14ac:dyDescent="0.25">
      <c r="A168" s="102"/>
      <c r="B168" s="176" t="s">
        <v>226</v>
      </c>
      <c r="C168" s="76">
        <f>SUM(D168:G168)</f>
        <v>111154.3</v>
      </c>
      <c r="D168" s="87">
        <v>0</v>
      </c>
      <c r="E168" s="87">
        <v>46536</v>
      </c>
      <c r="F168" s="87">
        <v>64618.3</v>
      </c>
      <c r="G168" s="89">
        <v>0</v>
      </c>
      <c r="H168" s="107">
        <f>SUM(I168:L168)</f>
        <v>107873.1</v>
      </c>
      <c r="I168" s="87">
        <v>0</v>
      </c>
      <c r="J168" s="87">
        <v>46536</v>
      </c>
      <c r="K168" s="87">
        <v>61337.1</v>
      </c>
      <c r="L168" s="89">
        <v>0</v>
      </c>
      <c r="M168" s="171">
        <f t="shared" si="42"/>
        <v>0.97048067416195327</v>
      </c>
      <c r="N168" s="61" t="s">
        <v>376</v>
      </c>
    </row>
    <row r="169" spans="1:14" s="26" customFormat="1" ht="47.4" customHeight="1" x14ac:dyDescent="0.25">
      <c r="A169" s="102"/>
      <c r="B169" s="176" t="s">
        <v>227</v>
      </c>
      <c r="C169" s="76">
        <f>SUM(D169:G169)</f>
        <v>65690.7</v>
      </c>
      <c r="D169" s="87">
        <v>0</v>
      </c>
      <c r="E169" s="88">
        <v>8523.4</v>
      </c>
      <c r="F169" s="88">
        <v>57167.3</v>
      </c>
      <c r="G169" s="89">
        <v>0</v>
      </c>
      <c r="H169" s="107">
        <f>SUM(I169:L169)</f>
        <v>64844.600000000006</v>
      </c>
      <c r="I169" s="88">
        <v>0</v>
      </c>
      <c r="J169" s="88">
        <v>8523.2999999999993</v>
      </c>
      <c r="K169" s="88">
        <v>56321.3</v>
      </c>
      <c r="L169" s="89">
        <v>0</v>
      </c>
      <c r="M169" s="171">
        <f t="shared" si="42"/>
        <v>0.98711994239671685</v>
      </c>
      <c r="N169" s="180" t="s">
        <v>375</v>
      </c>
    </row>
    <row r="170" spans="1:14" ht="0.6" hidden="1" customHeight="1" x14ac:dyDescent="0.25">
      <c r="A170" s="65" t="s">
        <v>228</v>
      </c>
      <c r="B170" s="123" t="s">
        <v>229</v>
      </c>
      <c r="C170" s="114"/>
      <c r="D170" s="125"/>
      <c r="E170" s="147"/>
      <c r="F170" s="147"/>
      <c r="G170" s="127"/>
      <c r="H170" s="149"/>
      <c r="I170" s="147"/>
      <c r="J170" s="147"/>
      <c r="K170" s="147"/>
      <c r="L170" s="127"/>
      <c r="M170" s="171" t="e">
        <f t="shared" si="42"/>
        <v>#DIV/0!</v>
      </c>
      <c r="N170" s="41"/>
    </row>
    <row r="171" spans="1:14" ht="20.399999999999999" hidden="1" customHeight="1" x14ac:dyDescent="0.25">
      <c r="A171" s="65" t="s">
        <v>230</v>
      </c>
      <c r="B171" s="123" t="s">
        <v>231</v>
      </c>
      <c r="C171" s="114"/>
      <c r="D171" s="125"/>
      <c r="E171" s="147"/>
      <c r="F171" s="147"/>
      <c r="G171" s="127"/>
      <c r="H171" s="149"/>
      <c r="I171" s="147"/>
      <c r="J171" s="147"/>
      <c r="K171" s="147"/>
      <c r="L171" s="127"/>
      <c r="M171" s="171" t="e">
        <f t="shared" si="42"/>
        <v>#DIV/0!</v>
      </c>
      <c r="N171" s="41"/>
    </row>
    <row r="172" spans="1:14" ht="18.600000000000001" hidden="1" customHeight="1" x14ac:dyDescent="0.25">
      <c r="A172" s="65" t="s">
        <v>232</v>
      </c>
      <c r="B172" s="123" t="s">
        <v>233</v>
      </c>
      <c r="C172" s="114"/>
      <c r="D172" s="125"/>
      <c r="E172" s="147"/>
      <c r="F172" s="147"/>
      <c r="G172" s="127"/>
      <c r="H172" s="149"/>
      <c r="I172" s="147"/>
      <c r="J172" s="147"/>
      <c r="K172" s="147"/>
      <c r="L172" s="127"/>
      <c r="M172" s="171" t="e">
        <f t="shared" si="42"/>
        <v>#DIV/0!</v>
      </c>
      <c r="N172" s="41"/>
    </row>
    <row r="173" spans="1:14" ht="21.6" hidden="1" customHeight="1" x14ac:dyDescent="0.25">
      <c r="A173" s="65"/>
      <c r="B173" s="123" t="s">
        <v>234</v>
      </c>
      <c r="C173" s="114"/>
      <c r="D173" s="125"/>
      <c r="E173" s="147"/>
      <c r="F173" s="147"/>
      <c r="G173" s="127"/>
      <c r="H173" s="149"/>
      <c r="I173" s="147"/>
      <c r="J173" s="147"/>
      <c r="K173" s="147"/>
      <c r="L173" s="127"/>
      <c r="M173" s="171" t="e">
        <f t="shared" si="42"/>
        <v>#DIV/0!</v>
      </c>
      <c r="N173" s="41"/>
    </row>
    <row r="174" spans="1:14" ht="24" hidden="1" customHeight="1" x14ac:dyDescent="0.25">
      <c r="A174" s="65"/>
      <c r="B174" s="123" t="s">
        <v>235</v>
      </c>
      <c r="C174" s="114"/>
      <c r="D174" s="125"/>
      <c r="E174" s="147"/>
      <c r="F174" s="147"/>
      <c r="G174" s="127"/>
      <c r="H174" s="149"/>
      <c r="I174" s="147"/>
      <c r="J174" s="147"/>
      <c r="K174" s="147"/>
      <c r="L174" s="127"/>
      <c r="M174" s="171" t="e">
        <f t="shared" si="42"/>
        <v>#DIV/0!</v>
      </c>
      <c r="N174" s="41"/>
    </row>
    <row r="175" spans="1:14" ht="0.6" hidden="1" customHeight="1" x14ac:dyDescent="0.25">
      <c r="A175" s="65"/>
      <c r="B175" s="123" t="s">
        <v>236</v>
      </c>
      <c r="C175" s="114"/>
      <c r="D175" s="125"/>
      <c r="E175" s="147"/>
      <c r="F175" s="147"/>
      <c r="G175" s="127"/>
      <c r="H175" s="149"/>
      <c r="I175" s="147"/>
      <c r="J175" s="147"/>
      <c r="K175" s="147"/>
      <c r="L175" s="127"/>
      <c r="M175" s="171" t="e">
        <f t="shared" si="42"/>
        <v>#DIV/0!</v>
      </c>
      <c r="N175" s="41"/>
    </row>
    <row r="176" spans="1:14" ht="0.6" hidden="1" customHeight="1" x14ac:dyDescent="0.25">
      <c r="A176" s="65"/>
      <c r="B176" s="123" t="s">
        <v>237</v>
      </c>
      <c r="C176" s="114"/>
      <c r="D176" s="125"/>
      <c r="E176" s="147"/>
      <c r="F176" s="147"/>
      <c r="G176" s="127"/>
      <c r="H176" s="149"/>
      <c r="I176" s="147"/>
      <c r="J176" s="147"/>
      <c r="K176" s="147"/>
      <c r="L176" s="127"/>
      <c r="M176" s="171" t="e">
        <f t="shared" si="42"/>
        <v>#DIV/0!</v>
      </c>
      <c r="N176" s="41"/>
    </row>
    <row r="177" spans="1:14" ht="27.6" x14ac:dyDescent="0.25">
      <c r="A177" s="59" t="s">
        <v>39</v>
      </c>
      <c r="B177" s="132" t="s">
        <v>328</v>
      </c>
      <c r="C177" s="91">
        <f t="shared" ref="C177:L177" si="55">C179+C180+C181+C182</f>
        <v>416935.1</v>
      </c>
      <c r="D177" s="92">
        <f t="shared" si="55"/>
        <v>830.90000000000009</v>
      </c>
      <c r="E177" s="92">
        <f t="shared" si="55"/>
        <v>19810.900000000001</v>
      </c>
      <c r="F177" s="92">
        <f t="shared" si="55"/>
        <v>396293.30000000005</v>
      </c>
      <c r="G177" s="105">
        <f t="shared" si="55"/>
        <v>0</v>
      </c>
      <c r="H177" s="93">
        <f t="shared" si="55"/>
        <v>400422.40000000002</v>
      </c>
      <c r="I177" s="92">
        <f t="shared" si="55"/>
        <v>830.90000000000009</v>
      </c>
      <c r="J177" s="92">
        <f t="shared" si="55"/>
        <v>19466</v>
      </c>
      <c r="K177" s="92">
        <f t="shared" si="55"/>
        <v>380125.5</v>
      </c>
      <c r="L177" s="105">
        <f t="shared" si="55"/>
        <v>0</v>
      </c>
      <c r="M177" s="172">
        <f>H177/C177</f>
        <v>0.96039503510258561</v>
      </c>
      <c r="N177" s="41"/>
    </row>
    <row r="178" spans="1:14" x14ac:dyDescent="0.25">
      <c r="A178" s="65"/>
      <c r="B178" s="123" t="s">
        <v>66</v>
      </c>
      <c r="C178" s="76"/>
      <c r="D178" s="77"/>
      <c r="E178" s="94"/>
      <c r="F178" s="94"/>
      <c r="G178" s="108"/>
      <c r="H178" s="80"/>
      <c r="I178" s="94"/>
      <c r="J178" s="94"/>
      <c r="K178" s="65"/>
      <c r="L178" s="108"/>
      <c r="M178" s="90"/>
      <c r="N178" s="41"/>
    </row>
    <row r="179" spans="1:14" s="26" customFormat="1" ht="19.8" customHeight="1" x14ac:dyDescent="0.25">
      <c r="A179" s="102"/>
      <c r="B179" s="63" t="s">
        <v>269</v>
      </c>
      <c r="C179" s="76">
        <f>SUM(D179:G179)</f>
        <v>18460.099999999999</v>
      </c>
      <c r="D179" s="87">
        <v>0</v>
      </c>
      <c r="E179" s="88">
        <v>0</v>
      </c>
      <c r="F179" s="88">
        <v>18460.099999999999</v>
      </c>
      <c r="G179" s="89">
        <v>0</v>
      </c>
      <c r="H179" s="80">
        <f>J179+K179</f>
        <v>18460.099999999999</v>
      </c>
      <c r="I179" s="88">
        <v>0</v>
      </c>
      <c r="J179" s="88">
        <v>0</v>
      </c>
      <c r="K179" s="88">
        <v>18460.099999999999</v>
      </c>
      <c r="L179" s="89">
        <v>0</v>
      </c>
      <c r="M179" s="164">
        <f>H179/C179</f>
        <v>1</v>
      </c>
      <c r="N179" s="37"/>
    </row>
    <row r="180" spans="1:14" s="26" customFormat="1" ht="45.6" customHeight="1" x14ac:dyDescent="0.25">
      <c r="A180" s="102"/>
      <c r="B180" s="63" t="s">
        <v>268</v>
      </c>
      <c r="C180" s="76">
        <f t="shared" ref="C180" si="56">E180+F180</f>
        <v>235.3</v>
      </c>
      <c r="D180" s="87">
        <v>0</v>
      </c>
      <c r="E180" s="88">
        <v>0</v>
      </c>
      <c r="F180" s="88">
        <v>235.3</v>
      </c>
      <c r="G180" s="89">
        <v>0</v>
      </c>
      <c r="H180" s="80">
        <f>J180+K180</f>
        <v>235.3</v>
      </c>
      <c r="I180" s="88">
        <v>0</v>
      </c>
      <c r="J180" s="88">
        <v>0</v>
      </c>
      <c r="K180" s="88">
        <v>235.3</v>
      </c>
      <c r="L180" s="89">
        <v>0</v>
      </c>
      <c r="M180" s="164">
        <f t="shared" si="42"/>
        <v>1</v>
      </c>
      <c r="N180" s="37"/>
    </row>
    <row r="181" spans="1:14" s="26" customFormat="1" ht="165.6" x14ac:dyDescent="0.25">
      <c r="A181" s="102"/>
      <c r="B181" s="176" t="s">
        <v>299</v>
      </c>
      <c r="C181" s="76">
        <f>SUM(D181:G181)</f>
        <v>5006.2</v>
      </c>
      <c r="D181" s="87">
        <v>826.7</v>
      </c>
      <c r="E181" s="88">
        <v>4179.5</v>
      </c>
      <c r="F181" s="88">
        <v>0</v>
      </c>
      <c r="G181" s="89">
        <v>0</v>
      </c>
      <c r="H181" s="80">
        <f>SUM(I181:L181)</f>
        <v>4892</v>
      </c>
      <c r="I181" s="88">
        <v>826.7</v>
      </c>
      <c r="J181" s="88">
        <v>4065.3</v>
      </c>
      <c r="K181" s="102">
        <v>0</v>
      </c>
      <c r="L181" s="89">
        <v>0</v>
      </c>
      <c r="M181" s="171">
        <f t="shared" si="42"/>
        <v>0.97718828652470935</v>
      </c>
      <c r="N181" s="181" t="s">
        <v>372</v>
      </c>
    </row>
    <row r="182" spans="1:14" s="26" customFormat="1" ht="19.8" customHeight="1" x14ac:dyDescent="0.25">
      <c r="A182" s="102"/>
      <c r="B182" s="63" t="s">
        <v>310</v>
      </c>
      <c r="C182" s="76">
        <f>SUM(D182:G182)</f>
        <v>393233.5</v>
      </c>
      <c r="D182" s="87">
        <v>4.2</v>
      </c>
      <c r="E182" s="88">
        <v>15631.4</v>
      </c>
      <c r="F182" s="88">
        <v>377597.9</v>
      </c>
      <c r="G182" s="89">
        <v>0</v>
      </c>
      <c r="H182" s="80">
        <f>SUM(I182:L182)</f>
        <v>376835</v>
      </c>
      <c r="I182" s="88">
        <v>4.2</v>
      </c>
      <c r="J182" s="88">
        <v>15400.7</v>
      </c>
      <c r="K182" s="102">
        <v>361430.1</v>
      </c>
      <c r="L182" s="89">
        <v>0</v>
      </c>
      <c r="M182" s="171">
        <f t="shared" si="42"/>
        <v>0.95829831385169373</v>
      </c>
      <c r="N182" s="152" t="s">
        <v>373</v>
      </c>
    </row>
    <row r="183" spans="1:14" ht="36" customHeight="1" x14ac:dyDescent="0.25">
      <c r="A183" s="59" t="s">
        <v>249</v>
      </c>
      <c r="B183" s="68" t="s">
        <v>329</v>
      </c>
      <c r="C183" s="91">
        <f>SUM(D183:G183)</f>
        <v>3144.2999999999997</v>
      </c>
      <c r="D183" s="92">
        <f>SUM(D185:D201)</f>
        <v>0</v>
      </c>
      <c r="E183" s="92">
        <f t="shared" ref="E183:G183" si="57">SUM(E185:E201)</f>
        <v>2145.6999999999998</v>
      </c>
      <c r="F183" s="92">
        <f t="shared" si="57"/>
        <v>998.59999999999991</v>
      </c>
      <c r="G183" s="92">
        <f t="shared" si="57"/>
        <v>0</v>
      </c>
      <c r="H183" s="93">
        <f>SUM(I183:L183)</f>
        <v>3143.8999999999996</v>
      </c>
      <c r="I183" s="92">
        <f>SUM(I185:I201)</f>
        <v>0</v>
      </c>
      <c r="J183" s="92">
        <f t="shared" ref="J183:L183" si="58">SUM(J185:J201)</f>
        <v>2145.6999999999998</v>
      </c>
      <c r="K183" s="92">
        <f t="shared" si="58"/>
        <v>998.19999999999982</v>
      </c>
      <c r="L183" s="92">
        <f t="shared" si="58"/>
        <v>0</v>
      </c>
      <c r="M183" s="165">
        <f t="shared" si="42"/>
        <v>0.99987278567566706</v>
      </c>
      <c r="N183" s="41"/>
    </row>
    <row r="184" spans="1:14" x14ac:dyDescent="0.25">
      <c r="A184" s="65"/>
      <c r="B184" s="123" t="s">
        <v>360</v>
      </c>
      <c r="C184" s="91"/>
      <c r="D184" s="77"/>
      <c r="E184" s="94"/>
      <c r="F184" s="94"/>
      <c r="G184" s="108"/>
      <c r="H184" s="93"/>
      <c r="I184" s="94"/>
      <c r="J184" s="94"/>
      <c r="K184" s="94"/>
      <c r="L184" s="108"/>
      <c r="M184" s="82"/>
      <c r="N184" s="41"/>
    </row>
    <row r="185" spans="1:14" ht="31.8" customHeight="1" x14ac:dyDescent="0.25">
      <c r="A185" s="65"/>
      <c r="B185" s="123" t="s">
        <v>337</v>
      </c>
      <c r="C185" s="91">
        <f t="shared" ref="C185" si="59">SUM(D185:G185)</f>
        <v>0</v>
      </c>
      <c r="D185" s="77">
        <v>0</v>
      </c>
      <c r="E185" s="94">
        <v>0</v>
      </c>
      <c r="F185" s="94">
        <v>0</v>
      </c>
      <c r="G185" s="108">
        <v>0</v>
      </c>
      <c r="H185" s="93">
        <f t="shared" ref="H185" si="60">SUM(I185:L185)</f>
        <v>0</v>
      </c>
      <c r="I185" s="94">
        <v>0</v>
      </c>
      <c r="J185" s="94">
        <v>0</v>
      </c>
      <c r="K185" s="94">
        <v>0</v>
      </c>
      <c r="L185" s="108">
        <v>0</v>
      </c>
      <c r="M185" s="82"/>
      <c r="N185" s="175" t="s">
        <v>369</v>
      </c>
    </row>
    <row r="186" spans="1:14" ht="31.2" customHeight="1" x14ac:dyDescent="0.25">
      <c r="A186" s="65"/>
      <c r="B186" s="123" t="s">
        <v>312</v>
      </c>
      <c r="C186" s="76">
        <f>SUM(D186:G186)</f>
        <v>35.9</v>
      </c>
      <c r="D186" s="77">
        <v>0</v>
      </c>
      <c r="E186" s="94">
        <v>0</v>
      </c>
      <c r="F186" s="94">
        <v>35.9</v>
      </c>
      <c r="G186" s="108">
        <v>0</v>
      </c>
      <c r="H186" s="80">
        <f>SUM(I186:L186)</f>
        <v>35.9</v>
      </c>
      <c r="I186" s="94">
        <v>0</v>
      </c>
      <c r="J186" s="94">
        <v>0</v>
      </c>
      <c r="K186" s="94">
        <v>35.9</v>
      </c>
      <c r="L186" s="108">
        <v>0</v>
      </c>
      <c r="M186" s="166">
        <f t="shared" si="42"/>
        <v>1</v>
      </c>
      <c r="N186" s="41"/>
    </row>
    <row r="187" spans="1:14" s="26" customFormat="1" ht="30" customHeight="1" x14ac:dyDescent="0.25">
      <c r="A187" s="102"/>
      <c r="B187" s="63" t="s">
        <v>190</v>
      </c>
      <c r="C187" s="76">
        <f t="shared" ref="C187:C201" si="61">E187+F187</f>
        <v>2758</v>
      </c>
      <c r="D187" s="87">
        <v>0</v>
      </c>
      <c r="E187" s="88">
        <v>2145.6999999999998</v>
      </c>
      <c r="F187" s="88">
        <v>612.29999999999995</v>
      </c>
      <c r="G187" s="89">
        <v>0</v>
      </c>
      <c r="H187" s="80">
        <f t="shared" ref="H187:H201" si="62">J187+K187</f>
        <v>2758</v>
      </c>
      <c r="I187" s="88">
        <v>0</v>
      </c>
      <c r="J187" s="88">
        <v>2145.6999999999998</v>
      </c>
      <c r="K187" s="88">
        <v>612.29999999999995</v>
      </c>
      <c r="L187" s="89">
        <v>0</v>
      </c>
      <c r="M187" s="166">
        <f t="shared" si="42"/>
        <v>1</v>
      </c>
      <c r="N187" s="37"/>
    </row>
    <row r="188" spans="1:14" s="26" customFormat="1" hidden="1" x14ac:dyDescent="0.25">
      <c r="A188" s="102"/>
      <c r="B188" s="63" t="s">
        <v>254</v>
      </c>
      <c r="C188" s="76">
        <f t="shared" si="61"/>
        <v>0</v>
      </c>
      <c r="D188" s="87"/>
      <c r="E188" s="88"/>
      <c r="F188" s="88"/>
      <c r="G188" s="89"/>
      <c r="H188" s="80">
        <f t="shared" si="62"/>
        <v>0</v>
      </c>
      <c r="I188" s="88"/>
      <c r="J188" s="88"/>
      <c r="K188" s="88"/>
      <c r="L188" s="89"/>
      <c r="M188" s="166" t="e">
        <f t="shared" si="42"/>
        <v>#DIV/0!</v>
      </c>
      <c r="N188" s="37"/>
    </row>
    <row r="189" spans="1:14" s="26" customFormat="1" hidden="1" x14ac:dyDescent="0.25">
      <c r="A189" s="102"/>
      <c r="B189" s="63" t="s">
        <v>191</v>
      </c>
      <c r="C189" s="76">
        <f t="shared" si="61"/>
        <v>0</v>
      </c>
      <c r="D189" s="87"/>
      <c r="E189" s="88"/>
      <c r="F189" s="88"/>
      <c r="G189" s="89"/>
      <c r="H189" s="80">
        <f t="shared" si="62"/>
        <v>0</v>
      </c>
      <c r="I189" s="88"/>
      <c r="J189" s="88"/>
      <c r="K189" s="88"/>
      <c r="L189" s="89"/>
      <c r="M189" s="166" t="e">
        <f t="shared" si="42"/>
        <v>#DIV/0!</v>
      </c>
      <c r="N189" s="37"/>
    </row>
    <row r="190" spans="1:14" s="26" customFormat="1" hidden="1" x14ac:dyDescent="0.25">
      <c r="A190" s="102"/>
      <c r="B190" s="63" t="s">
        <v>193</v>
      </c>
      <c r="C190" s="76">
        <f t="shared" si="61"/>
        <v>0</v>
      </c>
      <c r="D190" s="87"/>
      <c r="E190" s="88"/>
      <c r="F190" s="88"/>
      <c r="G190" s="89"/>
      <c r="H190" s="80">
        <f t="shared" si="62"/>
        <v>0</v>
      </c>
      <c r="I190" s="88"/>
      <c r="J190" s="88"/>
      <c r="K190" s="88"/>
      <c r="L190" s="89"/>
      <c r="M190" s="166" t="e">
        <f t="shared" si="42"/>
        <v>#DIV/0!</v>
      </c>
      <c r="N190" s="37"/>
    </row>
    <row r="191" spans="1:14" s="26" customFormat="1" hidden="1" x14ac:dyDescent="0.25">
      <c r="A191" s="102"/>
      <c r="B191" s="63" t="s">
        <v>194</v>
      </c>
      <c r="C191" s="76">
        <f t="shared" si="61"/>
        <v>0</v>
      </c>
      <c r="D191" s="87"/>
      <c r="E191" s="88"/>
      <c r="F191" s="88"/>
      <c r="G191" s="89"/>
      <c r="H191" s="80">
        <f t="shared" si="62"/>
        <v>0</v>
      </c>
      <c r="I191" s="88"/>
      <c r="J191" s="88"/>
      <c r="K191" s="88"/>
      <c r="L191" s="89"/>
      <c r="M191" s="166" t="e">
        <f t="shared" si="42"/>
        <v>#DIV/0!</v>
      </c>
      <c r="N191" s="37"/>
    </row>
    <row r="192" spans="1:14" s="26" customFormat="1" hidden="1" x14ac:dyDescent="0.25">
      <c r="A192" s="102"/>
      <c r="B192" s="63" t="s">
        <v>192</v>
      </c>
      <c r="C192" s="76">
        <f t="shared" si="61"/>
        <v>0</v>
      </c>
      <c r="D192" s="87"/>
      <c r="E192" s="88"/>
      <c r="F192" s="88"/>
      <c r="G192" s="89"/>
      <c r="H192" s="80">
        <f t="shared" si="62"/>
        <v>0</v>
      </c>
      <c r="I192" s="88"/>
      <c r="J192" s="88"/>
      <c r="K192" s="88"/>
      <c r="L192" s="89"/>
      <c r="M192" s="166" t="e">
        <f t="shared" si="42"/>
        <v>#DIV/0!</v>
      </c>
      <c r="N192" s="37"/>
    </row>
    <row r="193" spans="1:14" s="26" customFormat="1" ht="17.399999999999999" hidden="1" customHeight="1" x14ac:dyDescent="0.25">
      <c r="A193" s="102"/>
      <c r="B193" s="63" t="s">
        <v>165</v>
      </c>
      <c r="C193" s="76">
        <f t="shared" si="61"/>
        <v>0</v>
      </c>
      <c r="D193" s="87"/>
      <c r="E193" s="88"/>
      <c r="F193" s="88"/>
      <c r="G193" s="89"/>
      <c r="H193" s="80">
        <f t="shared" si="62"/>
        <v>0</v>
      </c>
      <c r="I193" s="88"/>
      <c r="J193" s="88"/>
      <c r="K193" s="88"/>
      <c r="L193" s="89"/>
      <c r="M193" s="166" t="e">
        <f t="shared" si="42"/>
        <v>#DIV/0!</v>
      </c>
      <c r="N193" s="37"/>
    </row>
    <row r="194" spans="1:14" s="26" customFormat="1" ht="13.2" hidden="1" customHeight="1" x14ac:dyDescent="0.25">
      <c r="A194" s="102"/>
      <c r="B194" s="63" t="s">
        <v>255</v>
      </c>
      <c r="C194" s="76">
        <f t="shared" si="61"/>
        <v>0</v>
      </c>
      <c r="D194" s="87"/>
      <c r="E194" s="88"/>
      <c r="F194" s="88"/>
      <c r="G194" s="89"/>
      <c r="H194" s="80">
        <f t="shared" si="62"/>
        <v>0</v>
      </c>
      <c r="I194" s="88"/>
      <c r="J194" s="88"/>
      <c r="K194" s="88"/>
      <c r="L194" s="89"/>
      <c r="M194" s="166" t="e">
        <f t="shared" si="42"/>
        <v>#DIV/0!</v>
      </c>
      <c r="N194" s="37"/>
    </row>
    <row r="195" spans="1:14" s="26" customFormat="1" ht="12.6" hidden="1" customHeight="1" x14ac:dyDescent="0.25">
      <c r="A195" s="102"/>
      <c r="B195" s="63" t="s">
        <v>256</v>
      </c>
      <c r="C195" s="76">
        <f t="shared" si="61"/>
        <v>0</v>
      </c>
      <c r="D195" s="87"/>
      <c r="E195" s="88"/>
      <c r="F195" s="88"/>
      <c r="G195" s="89"/>
      <c r="H195" s="80">
        <f t="shared" si="62"/>
        <v>0</v>
      </c>
      <c r="I195" s="88"/>
      <c r="J195" s="88"/>
      <c r="K195" s="88"/>
      <c r="L195" s="89"/>
      <c r="M195" s="166" t="e">
        <f t="shared" si="42"/>
        <v>#DIV/0!</v>
      </c>
      <c r="N195" s="37"/>
    </row>
    <row r="196" spans="1:14" s="26" customFormat="1" ht="24.6" hidden="1" customHeight="1" x14ac:dyDescent="0.25">
      <c r="A196" s="102"/>
      <c r="B196" s="63" t="s">
        <v>257</v>
      </c>
      <c r="C196" s="76">
        <f t="shared" si="61"/>
        <v>0</v>
      </c>
      <c r="D196" s="87"/>
      <c r="E196" s="88"/>
      <c r="F196" s="88"/>
      <c r="G196" s="89"/>
      <c r="H196" s="80">
        <f t="shared" si="62"/>
        <v>0</v>
      </c>
      <c r="I196" s="88"/>
      <c r="J196" s="88"/>
      <c r="K196" s="88"/>
      <c r="L196" s="89"/>
      <c r="M196" s="166" t="e">
        <f t="shared" si="42"/>
        <v>#DIV/0!</v>
      </c>
      <c r="N196" s="37"/>
    </row>
    <row r="197" spans="1:14" s="26" customFormat="1" ht="21.6" customHeight="1" x14ac:dyDescent="0.25">
      <c r="A197" s="102"/>
      <c r="B197" s="63" t="s">
        <v>311</v>
      </c>
      <c r="C197" s="76">
        <f t="shared" si="61"/>
        <v>8.4</v>
      </c>
      <c r="D197" s="87">
        <v>0</v>
      </c>
      <c r="E197" s="88">
        <v>0</v>
      </c>
      <c r="F197" s="88">
        <v>8.4</v>
      </c>
      <c r="G197" s="89">
        <v>0</v>
      </c>
      <c r="H197" s="80">
        <f t="shared" si="62"/>
        <v>8.4</v>
      </c>
      <c r="I197" s="88">
        <v>0</v>
      </c>
      <c r="J197" s="88">
        <v>0</v>
      </c>
      <c r="K197" s="88">
        <v>8.4</v>
      </c>
      <c r="L197" s="89">
        <v>0</v>
      </c>
      <c r="M197" s="166">
        <v>1</v>
      </c>
      <c r="N197" s="37"/>
    </row>
    <row r="198" spans="1:14" s="33" customFormat="1" ht="27.6" x14ac:dyDescent="0.25">
      <c r="A198" s="102"/>
      <c r="B198" s="63" t="s">
        <v>36</v>
      </c>
      <c r="C198" s="76">
        <f t="shared" si="61"/>
        <v>278.39999999999998</v>
      </c>
      <c r="D198" s="87">
        <v>0</v>
      </c>
      <c r="E198" s="88">
        <v>0</v>
      </c>
      <c r="F198" s="88">
        <v>278.39999999999998</v>
      </c>
      <c r="G198" s="89">
        <v>0</v>
      </c>
      <c r="H198" s="80">
        <f t="shared" si="62"/>
        <v>278.3</v>
      </c>
      <c r="I198" s="88">
        <v>0</v>
      </c>
      <c r="J198" s="88">
        <v>0</v>
      </c>
      <c r="K198" s="88">
        <v>278.3</v>
      </c>
      <c r="L198" s="89">
        <v>0</v>
      </c>
      <c r="M198" s="164">
        <f t="shared" si="42"/>
        <v>0.99964080459770133</v>
      </c>
      <c r="N198" s="37"/>
    </row>
    <row r="199" spans="1:14" s="33" customFormat="1" ht="41.4" hidden="1" x14ac:dyDescent="0.25">
      <c r="A199" s="102"/>
      <c r="B199" s="63" t="s">
        <v>195</v>
      </c>
      <c r="C199" s="76">
        <f t="shared" si="61"/>
        <v>0</v>
      </c>
      <c r="D199" s="87"/>
      <c r="E199" s="88"/>
      <c r="F199" s="88"/>
      <c r="G199" s="89"/>
      <c r="H199" s="80">
        <f t="shared" si="62"/>
        <v>0</v>
      </c>
      <c r="I199" s="88"/>
      <c r="J199" s="88"/>
      <c r="K199" s="88"/>
      <c r="L199" s="89"/>
      <c r="M199" s="90" t="e">
        <f t="shared" si="42"/>
        <v>#DIV/0!</v>
      </c>
      <c r="N199" s="37"/>
    </row>
    <row r="200" spans="1:14" s="33" customFormat="1" hidden="1" x14ac:dyDescent="0.25">
      <c r="A200" s="102"/>
      <c r="B200" s="63" t="s">
        <v>196</v>
      </c>
      <c r="C200" s="76">
        <f t="shared" si="61"/>
        <v>0</v>
      </c>
      <c r="D200" s="87"/>
      <c r="E200" s="88"/>
      <c r="F200" s="88"/>
      <c r="G200" s="89"/>
      <c r="H200" s="80">
        <f t="shared" si="62"/>
        <v>0</v>
      </c>
      <c r="I200" s="88"/>
      <c r="J200" s="88"/>
      <c r="K200" s="88"/>
      <c r="L200" s="89"/>
      <c r="M200" s="90" t="e">
        <f t="shared" si="42"/>
        <v>#DIV/0!</v>
      </c>
      <c r="N200" s="37"/>
    </row>
    <row r="201" spans="1:14" s="26" customFormat="1" ht="28.2" customHeight="1" x14ac:dyDescent="0.25">
      <c r="A201" s="102"/>
      <c r="B201" s="63" t="s">
        <v>37</v>
      </c>
      <c r="C201" s="76">
        <f t="shared" si="61"/>
        <v>63.6</v>
      </c>
      <c r="D201" s="87">
        <v>0</v>
      </c>
      <c r="E201" s="88">
        <v>0</v>
      </c>
      <c r="F201" s="88">
        <v>63.6</v>
      </c>
      <c r="G201" s="89">
        <v>0</v>
      </c>
      <c r="H201" s="80">
        <f t="shared" si="62"/>
        <v>63.3</v>
      </c>
      <c r="I201" s="88">
        <v>0</v>
      </c>
      <c r="J201" s="88">
        <v>0</v>
      </c>
      <c r="K201" s="88">
        <v>63.3</v>
      </c>
      <c r="L201" s="89">
        <v>0</v>
      </c>
      <c r="M201" s="171">
        <f t="shared" si="42"/>
        <v>0.99528301886792447</v>
      </c>
      <c r="N201" s="37"/>
    </row>
    <row r="202" spans="1:14" ht="27.6" x14ac:dyDescent="0.25">
      <c r="A202" s="59" t="s">
        <v>250</v>
      </c>
      <c r="B202" s="132" t="s">
        <v>316</v>
      </c>
      <c r="C202" s="91">
        <f>C204+C205+C206</f>
        <v>48072.9</v>
      </c>
      <c r="D202" s="92">
        <f>D204+D205+D206</f>
        <v>0</v>
      </c>
      <c r="E202" s="92">
        <f t="shared" ref="E202:J202" si="63">E204+E205+E206</f>
        <v>0</v>
      </c>
      <c r="F202" s="92">
        <f>F204+F205+F206</f>
        <v>48072.9</v>
      </c>
      <c r="G202" s="136">
        <v>0</v>
      </c>
      <c r="H202" s="93">
        <f t="shared" si="63"/>
        <v>47129.4</v>
      </c>
      <c r="I202" s="92">
        <f t="shared" si="63"/>
        <v>0</v>
      </c>
      <c r="J202" s="92">
        <f t="shared" si="63"/>
        <v>0</v>
      </c>
      <c r="K202" s="92">
        <f>K204+K205+K206</f>
        <v>47129.4</v>
      </c>
      <c r="L202" s="136">
        <v>0</v>
      </c>
      <c r="M202" s="172">
        <f>H202/C202</f>
        <v>0.9803735576593049</v>
      </c>
      <c r="N202" s="70"/>
    </row>
    <row r="203" spans="1:14" x14ac:dyDescent="0.25">
      <c r="A203" s="65"/>
      <c r="B203" s="123" t="s">
        <v>72</v>
      </c>
      <c r="C203" s="76"/>
      <c r="D203" s="77"/>
      <c r="E203" s="94"/>
      <c r="F203" s="94"/>
      <c r="G203" s="108"/>
      <c r="H203" s="80"/>
      <c r="I203" s="94"/>
      <c r="J203" s="94"/>
      <c r="K203" s="94"/>
      <c r="L203" s="108"/>
      <c r="M203" s="90"/>
      <c r="N203" s="36"/>
    </row>
    <row r="204" spans="1:14" s="26" customFormat="1" ht="34.799999999999997" customHeight="1" x14ac:dyDescent="0.25">
      <c r="A204" s="102"/>
      <c r="B204" s="63" t="s">
        <v>361</v>
      </c>
      <c r="C204" s="76">
        <f>E204+F204</f>
        <v>0</v>
      </c>
      <c r="D204" s="87">
        <v>0</v>
      </c>
      <c r="E204" s="89">
        <v>0</v>
      </c>
      <c r="F204" s="89">
        <v>0</v>
      </c>
      <c r="G204" s="89">
        <v>0</v>
      </c>
      <c r="H204" s="124">
        <f>J204+K204</f>
        <v>0</v>
      </c>
      <c r="I204" s="89">
        <v>0</v>
      </c>
      <c r="J204" s="89">
        <v>0</v>
      </c>
      <c r="K204" s="89">
        <v>0</v>
      </c>
      <c r="L204" s="89">
        <v>0</v>
      </c>
      <c r="M204" s="90"/>
      <c r="N204" s="184" t="s">
        <v>369</v>
      </c>
    </row>
    <row r="205" spans="1:14" s="26" customFormat="1" ht="28.2" customHeight="1" x14ac:dyDescent="0.25">
      <c r="A205" s="102"/>
      <c r="B205" s="63" t="s">
        <v>362</v>
      </c>
      <c r="C205" s="76">
        <f>E205+F205</f>
        <v>48022.9</v>
      </c>
      <c r="D205" s="87">
        <v>0</v>
      </c>
      <c r="E205" s="89">
        <v>0</v>
      </c>
      <c r="F205" s="89">
        <v>48022.9</v>
      </c>
      <c r="G205" s="89">
        <v>0</v>
      </c>
      <c r="H205" s="124">
        <f>J205+K205</f>
        <v>47129.4</v>
      </c>
      <c r="I205" s="89">
        <v>0</v>
      </c>
      <c r="J205" s="89">
        <v>0</v>
      </c>
      <c r="K205" s="89">
        <v>47129.4</v>
      </c>
      <c r="L205" s="89">
        <v>0</v>
      </c>
      <c r="M205" s="171">
        <f>H205/C205</f>
        <v>0.98139429313931481</v>
      </c>
      <c r="N205" s="184" t="s">
        <v>373</v>
      </c>
    </row>
    <row r="206" spans="1:14" s="26" customFormat="1" ht="27.6" customHeight="1" x14ac:dyDescent="0.25">
      <c r="A206" s="102"/>
      <c r="B206" s="63" t="s">
        <v>363</v>
      </c>
      <c r="C206" s="76">
        <f>E206+F206</f>
        <v>50</v>
      </c>
      <c r="D206" s="87">
        <v>0</v>
      </c>
      <c r="E206" s="89">
        <v>0</v>
      </c>
      <c r="F206" s="89">
        <v>50</v>
      </c>
      <c r="G206" s="89">
        <v>0</v>
      </c>
      <c r="H206" s="124">
        <f>J206+K206</f>
        <v>0</v>
      </c>
      <c r="I206" s="89">
        <v>0</v>
      </c>
      <c r="J206" s="89">
        <v>0</v>
      </c>
      <c r="K206" s="89">
        <v>0</v>
      </c>
      <c r="L206" s="89">
        <v>0</v>
      </c>
      <c r="M206" s="164">
        <f>H206/C206</f>
        <v>0</v>
      </c>
      <c r="N206" s="36"/>
    </row>
    <row r="207" spans="1:14" s="2" customFormat="1" ht="41.4" hidden="1" x14ac:dyDescent="0.25">
      <c r="A207" s="157" t="s">
        <v>225</v>
      </c>
      <c r="B207" s="158" t="s">
        <v>275</v>
      </c>
      <c r="C207" s="76">
        <f t="shared" ref="C207" si="64">E207+F207</f>
        <v>0</v>
      </c>
      <c r="D207" s="159"/>
      <c r="E207" s="160"/>
      <c r="F207" s="160"/>
      <c r="G207" s="161"/>
      <c r="H207" s="124">
        <f t="shared" ref="H207" si="65">J207+K207</f>
        <v>0</v>
      </c>
      <c r="I207" s="160"/>
      <c r="J207" s="160"/>
      <c r="K207" s="160"/>
      <c r="L207" s="161"/>
      <c r="M207" s="101" t="e">
        <f t="shared" si="42"/>
        <v>#DIV/0!</v>
      </c>
      <c r="N207" s="71"/>
    </row>
    <row r="208" spans="1:14" s="2" customFormat="1" ht="34.799999999999997" customHeight="1" x14ac:dyDescent="0.25">
      <c r="A208" s="59" t="s">
        <v>225</v>
      </c>
      <c r="B208" s="60" t="s">
        <v>317</v>
      </c>
      <c r="C208" s="72">
        <f>SUM(C209:C212)</f>
        <v>26</v>
      </c>
      <c r="D208" s="73">
        <f t="shared" ref="D208:F208" si="66">SUM(D209:D212)</f>
        <v>0</v>
      </c>
      <c r="E208" s="73">
        <f t="shared" si="66"/>
        <v>0</v>
      </c>
      <c r="F208" s="73">
        <f t="shared" si="66"/>
        <v>26</v>
      </c>
      <c r="G208" s="74">
        <f>SUM(G209:G212)</f>
        <v>0</v>
      </c>
      <c r="H208" s="75">
        <f t="shared" ref="H208:L208" si="67">SUM(H209:H212)</f>
        <v>26</v>
      </c>
      <c r="I208" s="73">
        <f t="shared" si="67"/>
        <v>0</v>
      </c>
      <c r="J208" s="73">
        <f t="shared" si="67"/>
        <v>0</v>
      </c>
      <c r="K208" s="73">
        <f t="shared" si="67"/>
        <v>26</v>
      </c>
      <c r="L208" s="74">
        <f t="shared" si="67"/>
        <v>0</v>
      </c>
      <c r="M208" s="165">
        <v>1</v>
      </c>
      <c r="N208" s="70"/>
    </row>
    <row r="209" spans="1:14" s="2" customFormat="1" ht="30" customHeight="1" x14ac:dyDescent="0.25">
      <c r="A209" s="162"/>
      <c r="B209" s="61" t="s">
        <v>283</v>
      </c>
      <c r="C209" s="76">
        <f>SUM(D209:G209)</f>
        <v>0</v>
      </c>
      <c r="D209" s="77">
        <v>0</v>
      </c>
      <c r="E209" s="78">
        <v>0</v>
      </c>
      <c r="F209" s="78">
        <v>0</v>
      </c>
      <c r="G209" s="79">
        <v>0</v>
      </c>
      <c r="H209" s="80">
        <f>SUM(I209:L209)</f>
        <v>0</v>
      </c>
      <c r="I209" s="78">
        <v>0</v>
      </c>
      <c r="J209" s="78">
        <v>0</v>
      </c>
      <c r="K209" s="78">
        <v>0</v>
      </c>
      <c r="L209" s="79">
        <v>0</v>
      </c>
      <c r="M209" s="81"/>
      <c r="N209" s="183" t="s">
        <v>369</v>
      </c>
    </row>
    <row r="210" spans="1:14" s="2" customFormat="1" ht="49.2" hidden="1" customHeight="1" x14ac:dyDescent="0.25">
      <c r="A210" s="162"/>
      <c r="B210" s="61" t="s">
        <v>284</v>
      </c>
      <c r="C210" s="76">
        <f>SUM(D210:G210)</f>
        <v>0</v>
      </c>
      <c r="D210" s="77">
        <v>0</v>
      </c>
      <c r="E210" s="78">
        <v>0</v>
      </c>
      <c r="F210" s="78">
        <v>0</v>
      </c>
      <c r="G210" s="79">
        <v>0</v>
      </c>
      <c r="H210" s="80">
        <f t="shared" ref="H210:H212" si="68">SUM(I210:L210)</f>
        <v>0</v>
      </c>
      <c r="I210" s="78">
        <v>0</v>
      </c>
      <c r="J210" s="78">
        <v>0</v>
      </c>
      <c r="K210" s="78">
        <v>0</v>
      </c>
      <c r="L210" s="79">
        <v>0</v>
      </c>
      <c r="M210" s="81">
        <v>1</v>
      </c>
      <c r="N210" s="62"/>
    </row>
    <row r="211" spans="1:14" s="2" customFormat="1" ht="21.6" customHeight="1" x14ac:dyDescent="0.25">
      <c r="A211" s="162"/>
      <c r="B211" s="61" t="s">
        <v>285</v>
      </c>
      <c r="C211" s="76">
        <f t="shared" ref="C211:C212" si="69">SUM(D211:G211)</f>
        <v>26</v>
      </c>
      <c r="D211" s="77">
        <v>0</v>
      </c>
      <c r="E211" s="78">
        <v>0</v>
      </c>
      <c r="F211" s="78">
        <v>26</v>
      </c>
      <c r="G211" s="79">
        <v>0</v>
      </c>
      <c r="H211" s="80">
        <f t="shared" si="68"/>
        <v>26</v>
      </c>
      <c r="I211" s="78">
        <v>0</v>
      </c>
      <c r="J211" s="78">
        <v>0</v>
      </c>
      <c r="K211" s="78">
        <v>26</v>
      </c>
      <c r="L211" s="79">
        <v>0</v>
      </c>
      <c r="M211" s="167">
        <v>1</v>
      </c>
      <c r="N211" s="62"/>
    </row>
    <row r="212" spans="1:14" s="2" customFormat="1" ht="22.2" customHeight="1" x14ac:dyDescent="0.25">
      <c r="A212" s="162"/>
      <c r="B212" s="61" t="s">
        <v>286</v>
      </c>
      <c r="C212" s="76">
        <f t="shared" si="69"/>
        <v>0</v>
      </c>
      <c r="D212" s="77">
        <v>0</v>
      </c>
      <c r="E212" s="78">
        <v>0</v>
      </c>
      <c r="F212" s="78">
        <v>0</v>
      </c>
      <c r="G212" s="79">
        <v>0</v>
      </c>
      <c r="H212" s="80">
        <f t="shared" si="68"/>
        <v>0</v>
      </c>
      <c r="I212" s="78">
        <v>0</v>
      </c>
      <c r="J212" s="78">
        <v>0</v>
      </c>
      <c r="K212" s="78">
        <v>0</v>
      </c>
      <c r="L212" s="79">
        <v>0</v>
      </c>
      <c r="M212" s="81"/>
      <c r="N212" s="135" t="s">
        <v>369</v>
      </c>
    </row>
    <row r="213" spans="1:14" s="2" customFormat="1" ht="48" customHeight="1" x14ac:dyDescent="0.25">
      <c r="A213" s="137" t="s">
        <v>296</v>
      </c>
      <c r="B213" s="138" t="s">
        <v>318</v>
      </c>
      <c r="C213" s="139">
        <f>SUM(D213:G213)</f>
        <v>48270.3</v>
      </c>
      <c r="D213" s="122">
        <f>SUM(D214:D217)</f>
        <v>0</v>
      </c>
      <c r="E213" s="122">
        <f t="shared" ref="E213:G213" si="70">SUM(E214:E217)</f>
        <v>0</v>
      </c>
      <c r="F213" s="122">
        <f t="shared" si="70"/>
        <v>48270.3</v>
      </c>
      <c r="G213" s="140">
        <f t="shared" si="70"/>
        <v>0</v>
      </c>
      <c r="H213" s="93">
        <f>SUM(I213:L213)</f>
        <v>47768.200000000004</v>
      </c>
      <c r="I213" s="122">
        <f>SUM(I214:I216)</f>
        <v>0</v>
      </c>
      <c r="J213" s="122">
        <f t="shared" ref="J213:L213" si="71">SUM(J214:J216)</f>
        <v>0</v>
      </c>
      <c r="K213" s="122">
        <f t="shared" si="71"/>
        <v>47768.200000000004</v>
      </c>
      <c r="L213" s="140">
        <f t="shared" si="71"/>
        <v>0</v>
      </c>
      <c r="M213" s="172">
        <f>H213/C213</f>
        <v>0.98959815870214196</v>
      </c>
      <c r="N213" s="56"/>
    </row>
    <row r="214" spans="1:14" s="2" customFormat="1" ht="58.2" customHeight="1" x14ac:dyDescent="0.25">
      <c r="A214" s="141"/>
      <c r="B214" s="123" t="s">
        <v>297</v>
      </c>
      <c r="C214" s="76">
        <f>SUM(D214:G214)</f>
        <v>0</v>
      </c>
      <c r="D214" s="77">
        <v>0</v>
      </c>
      <c r="E214" s="78">
        <v>0</v>
      </c>
      <c r="F214" s="78">
        <v>0</v>
      </c>
      <c r="G214" s="79">
        <v>0</v>
      </c>
      <c r="H214" s="80">
        <f>SUM(I214:L214)</f>
        <v>0</v>
      </c>
      <c r="I214" s="78">
        <v>0</v>
      </c>
      <c r="J214" s="78">
        <v>0</v>
      </c>
      <c r="K214" s="78">
        <v>0</v>
      </c>
      <c r="L214" s="79">
        <v>0</v>
      </c>
      <c r="M214" s="82"/>
      <c r="N214" s="182" t="s">
        <v>369</v>
      </c>
    </row>
    <row r="215" spans="1:14" s="2" customFormat="1" ht="73.8" customHeight="1" x14ac:dyDescent="0.25">
      <c r="A215" s="141"/>
      <c r="B215" s="123" t="s">
        <v>298</v>
      </c>
      <c r="C215" s="76">
        <f t="shared" ref="C215:C216" si="72">SUM(D215:G215)</f>
        <v>7953.3</v>
      </c>
      <c r="D215" s="77">
        <v>0</v>
      </c>
      <c r="E215" s="78">
        <v>0</v>
      </c>
      <c r="F215" s="78">
        <v>7953.3</v>
      </c>
      <c r="G215" s="79">
        <v>0</v>
      </c>
      <c r="H215" s="80">
        <f t="shared" ref="H215:H218" si="73">SUM(I215:L215)</f>
        <v>7647.9</v>
      </c>
      <c r="I215" s="78">
        <v>0</v>
      </c>
      <c r="J215" s="78">
        <v>0</v>
      </c>
      <c r="K215" s="78">
        <v>7647.9</v>
      </c>
      <c r="L215" s="79">
        <v>0</v>
      </c>
      <c r="M215" s="173">
        <f t="shared" ref="M215:M216" si="74">H215/C215</f>
        <v>0.96160084493229214</v>
      </c>
      <c r="N215" s="181" t="s">
        <v>374</v>
      </c>
    </row>
    <row r="216" spans="1:14" s="2" customFormat="1" ht="44.4" customHeight="1" x14ac:dyDescent="0.25">
      <c r="A216" s="141"/>
      <c r="B216" s="123" t="s">
        <v>330</v>
      </c>
      <c r="C216" s="76">
        <f t="shared" si="72"/>
        <v>40317</v>
      </c>
      <c r="D216" s="77">
        <v>0</v>
      </c>
      <c r="E216" s="78">
        <v>0</v>
      </c>
      <c r="F216" s="78">
        <v>40317</v>
      </c>
      <c r="G216" s="79">
        <v>0</v>
      </c>
      <c r="H216" s="80">
        <f t="shared" si="73"/>
        <v>40120.300000000003</v>
      </c>
      <c r="I216" s="78">
        <v>0</v>
      </c>
      <c r="J216" s="78">
        <v>0</v>
      </c>
      <c r="K216" s="78">
        <v>40120.300000000003</v>
      </c>
      <c r="L216" s="79">
        <v>0</v>
      </c>
      <c r="M216" s="173">
        <f t="shared" si="74"/>
        <v>0.99512116476920409</v>
      </c>
      <c r="N216" s="56"/>
    </row>
    <row r="217" spans="1:14" s="2" customFormat="1" ht="57" customHeight="1" x14ac:dyDescent="0.25">
      <c r="A217" s="141"/>
      <c r="B217" s="123" t="s">
        <v>313</v>
      </c>
      <c r="C217" s="76">
        <f>SUM(D217:G217)</f>
        <v>0</v>
      </c>
      <c r="D217" s="77">
        <v>0</v>
      </c>
      <c r="E217" s="78">
        <v>0</v>
      </c>
      <c r="F217" s="78">
        <v>0</v>
      </c>
      <c r="G217" s="79">
        <v>0</v>
      </c>
      <c r="H217" s="80">
        <f t="shared" si="73"/>
        <v>0</v>
      </c>
      <c r="I217" s="78">
        <v>0</v>
      </c>
      <c r="J217" s="78">
        <v>0</v>
      </c>
      <c r="K217" s="78">
        <v>0</v>
      </c>
      <c r="L217" s="79">
        <v>0</v>
      </c>
      <c r="M217" s="82"/>
      <c r="N217" s="182" t="s">
        <v>369</v>
      </c>
    </row>
    <row r="218" spans="1:14" s="2" customFormat="1" ht="38.4" customHeight="1" x14ac:dyDescent="0.25">
      <c r="A218" s="141"/>
      <c r="B218" s="123" t="s">
        <v>364</v>
      </c>
      <c r="C218" s="76">
        <f>SUM(D218:G218)</f>
        <v>0</v>
      </c>
      <c r="D218" s="77">
        <v>0</v>
      </c>
      <c r="E218" s="78">
        <v>0</v>
      </c>
      <c r="F218" s="78">
        <v>0</v>
      </c>
      <c r="G218" s="79">
        <v>0</v>
      </c>
      <c r="H218" s="80">
        <f t="shared" si="73"/>
        <v>0</v>
      </c>
      <c r="I218" s="78">
        <v>0</v>
      </c>
      <c r="J218" s="78">
        <v>0</v>
      </c>
      <c r="K218" s="78">
        <v>0</v>
      </c>
      <c r="L218" s="79">
        <v>0</v>
      </c>
      <c r="M218" s="82"/>
      <c r="N218" s="182" t="s">
        <v>369</v>
      </c>
    </row>
    <row r="219" spans="1:14" s="2" customFormat="1" ht="34.200000000000003" customHeight="1" x14ac:dyDescent="0.25">
      <c r="A219" s="142" t="s">
        <v>304</v>
      </c>
      <c r="B219" s="143" t="s">
        <v>319</v>
      </c>
      <c r="C219" s="72">
        <f>SUM(D219:G219)</f>
        <v>131234.40000000002</v>
      </c>
      <c r="D219" s="144">
        <f>SUM(D220:D222)</f>
        <v>3000</v>
      </c>
      <c r="E219" s="144">
        <f>SUM(E220:E222)</f>
        <v>104231.1</v>
      </c>
      <c r="F219" s="144">
        <f>SUM(F220:F222)</f>
        <v>24003.300000000003</v>
      </c>
      <c r="G219" s="144">
        <f>SUM(G220:G222)</f>
        <v>0</v>
      </c>
      <c r="H219" s="93">
        <f>SUM(I219:L219)</f>
        <v>124347.79999999999</v>
      </c>
      <c r="I219" s="122">
        <f>SUM(I220:I222)</f>
        <v>2999.9</v>
      </c>
      <c r="J219" s="122">
        <f t="shared" ref="J219:L219" si="75">SUM(J220:J222)</f>
        <v>104231</v>
      </c>
      <c r="K219" s="122">
        <f t="shared" si="75"/>
        <v>17116.900000000001</v>
      </c>
      <c r="L219" s="122">
        <f t="shared" si="75"/>
        <v>0</v>
      </c>
      <c r="M219" s="172">
        <f>H219/C219</f>
        <v>0.94752442957029537</v>
      </c>
      <c r="N219" s="69"/>
    </row>
    <row r="220" spans="1:14" s="2" customFormat="1" ht="86.4" customHeight="1" x14ac:dyDescent="0.25">
      <c r="A220" s="145"/>
      <c r="B220" s="178" t="s">
        <v>338</v>
      </c>
      <c r="C220" s="76">
        <f t="shared" ref="C220:C222" si="76">SUM(D220:G220)</f>
        <v>71832</v>
      </c>
      <c r="D220" s="77">
        <v>0</v>
      </c>
      <c r="E220" s="78">
        <v>57749.1</v>
      </c>
      <c r="F220" s="78">
        <v>14082.9</v>
      </c>
      <c r="G220" s="79">
        <v>0</v>
      </c>
      <c r="H220" s="80">
        <f t="shared" ref="H220:H222" si="77">SUM(I220:L220)</f>
        <v>65611.100000000006</v>
      </c>
      <c r="I220" s="78">
        <v>0</v>
      </c>
      <c r="J220" s="78">
        <v>57749.1</v>
      </c>
      <c r="K220" s="78">
        <v>7862</v>
      </c>
      <c r="L220" s="79">
        <v>0</v>
      </c>
      <c r="M220" s="171">
        <f>H220/C220</f>
        <v>0.91339653636262397</v>
      </c>
      <c r="N220" s="180" t="s">
        <v>377</v>
      </c>
    </row>
    <row r="221" spans="1:14" s="2" customFormat="1" ht="16.8" customHeight="1" x14ac:dyDescent="0.25">
      <c r="A221" s="141"/>
      <c r="B221" s="123" t="s">
        <v>305</v>
      </c>
      <c r="C221" s="76">
        <f t="shared" si="76"/>
        <v>23750</v>
      </c>
      <c r="D221" s="77">
        <v>3000</v>
      </c>
      <c r="E221" s="78">
        <v>15871.2</v>
      </c>
      <c r="F221" s="78">
        <v>4878.8</v>
      </c>
      <c r="G221" s="79">
        <v>0</v>
      </c>
      <c r="H221" s="80">
        <f t="shared" si="77"/>
        <v>23738.3</v>
      </c>
      <c r="I221" s="78">
        <v>2999.9</v>
      </c>
      <c r="J221" s="78">
        <v>15871.1</v>
      </c>
      <c r="K221" s="78">
        <v>4867.3</v>
      </c>
      <c r="L221" s="79">
        <v>0</v>
      </c>
      <c r="M221" s="164">
        <f>H221/C221</f>
        <v>0.99950736842105259</v>
      </c>
      <c r="N221" s="56"/>
    </row>
    <row r="222" spans="1:14" s="2" customFormat="1" ht="81" customHeight="1" x14ac:dyDescent="0.25">
      <c r="A222" s="141"/>
      <c r="B222" s="178" t="s">
        <v>344</v>
      </c>
      <c r="C222" s="76">
        <f t="shared" si="76"/>
        <v>35652.400000000001</v>
      </c>
      <c r="D222" s="77">
        <v>0</v>
      </c>
      <c r="E222" s="78">
        <v>30610.799999999999</v>
      </c>
      <c r="F222" s="78">
        <v>5041.6000000000004</v>
      </c>
      <c r="G222" s="79">
        <v>0</v>
      </c>
      <c r="H222" s="80">
        <f t="shared" si="77"/>
        <v>34998.400000000001</v>
      </c>
      <c r="I222" s="78">
        <v>0</v>
      </c>
      <c r="J222" s="78">
        <v>30610.799999999999</v>
      </c>
      <c r="K222" s="78">
        <v>4387.6000000000004</v>
      </c>
      <c r="L222" s="79">
        <v>0</v>
      </c>
      <c r="M222" s="171">
        <f t="shared" ref="M222" si="78">H222/C222</f>
        <v>0.98165621388742408</v>
      </c>
      <c r="N222" s="181" t="s">
        <v>389</v>
      </c>
    </row>
    <row r="223" spans="1:14" s="2" customFormat="1" ht="26.4" customHeight="1" x14ac:dyDescent="0.25">
      <c r="A223" s="59"/>
      <c r="B223" s="68" t="s">
        <v>270</v>
      </c>
      <c r="C223" s="91">
        <f>SUM(D223:G223)</f>
        <v>3941230.9000000004</v>
      </c>
      <c r="D223" s="92">
        <f>D8+D41+D71+D96+D110+D141+D158+D166+D177+D202+D183+D153+D131+D207+D208+D213+D219</f>
        <v>26582.100000000002</v>
      </c>
      <c r="E223" s="92">
        <f>E8+E41+E71+E96+E110+E141+E158+E166+E177+E202+E183+E153+E131+E207+E208+E213+E219</f>
        <v>2239378.2999999998</v>
      </c>
      <c r="F223" s="92">
        <f>F8+F41+F71+F96+F110+F141+F158+F166+F177+F202+F183+F153+F131+F207+F208+F213+F219</f>
        <v>1575763.5000000002</v>
      </c>
      <c r="G223" s="92">
        <f>G8+G41+G71+G96+G110+G141+G158+G166+G177+G202+G183+G153+G131+G207+G208+G213+G219</f>
        <v>99507</v>
      </c>
      <c r="H223" s="93">
        <f>SUM(I223:L223)</f>
        <v>3840911.0999999996</v>
      </c>
      <c r="I223" s="92">
        <f>I8+I41+I71+I96+I110+I141+I158+I166+I177+I202+I183+I153+I131+I207+I208+I213+I219</f>
        <v>25007.000000000004</v>
      </c>
      <c r="J223" s="92">
        <f>J8+J41+J71+J96+J110+J141+J158+J166+J177+J202+J183+J153+J131+J207+J208+J213+J219</f>
        <v>2210622.1</v>
      </c>
      <c r="K223" s="92">
        <f>K8+K41+K71+K96+K110+K141+K158+K166+K177+K202+K183+K153+K131+K207+K208+K213+K219</f>
        <v>1505774.9999999998</v>
      </c>
      <c r="L223" s="105">
        <f>L8+L41+L71+L96+L110+L141+L158+L166+L177+L202+L183+L153+L131+L207+L208+L213+L219</f>
        <v>99507</v>
      </c>
      <c r="M223" s="172">
        <f t="shared" si="42"/>
        <v>0.97454607391817594</v>
      </c>
      <c r="N223" s="56"/>
    </row>
    <row r="224" spans="1:14" hidden="1" x14ac:dyDescent="0.25">
      <c r="A224" s="42"/>
      <c r="B224" s="43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38"/>
      <c r="N224" s="54"/>
    </row>
    <row r="225" spans="1:14" hidden="1" x14ac:dyDescent="0.25">
      <c r="A225" s="42"/>
      <c r="B225" s="84" t="s">
        <v>302</v>
      </c>
      <c r="C225" s="83">
        <f>C223-G223</f>
        <v>3841723.9000000004</v>
      </c>
      <c r="D225" s="95">
        <f>H225/C225*100</f>
        <v>97.388677515320637</v>
      </c>
      <c r="E225" s="52"/>
      <c r="F225" s="52"/>
      <c r="G225" s="52"/>
      <c r="H225" s="83">
        <f>H223-L223</f>
        <v>3741404.0999999996</v>
      </c>
      <c r="I225" s="52"/>
      <c r="J225" s="52"/>
      <c r="K225" s="52"/>
      <c r="L225" s="52"/>
      <c r="M225" s="82">
        <f>H225/C225</f>
        <v>0.97388677515320643</v>
      </c>
      <c r="N225" s="54"/>
    </row>
    <row r="226" spans="1:14" ht="15.6" hidden="1" customHeight="1" x14ac:dyDescent="0.25">
      <c r="A226" s="42"/>
      <c r="B226" s="43" t="s">
        <v>347</v>
      </c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53"/>
      <c r="N226" s="54"/>
    </row>
    <row r="227" spans="1:14" ht="1.2" hidden="1" customHeight="1" x14ac:dyDescent="0.25">
      <c r="A227" s="42"/>
      <c r="B227" s="43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53"/>
      <c r="N227" s="54"/>
    </row>
    <row r="228" spans="1:14" ht="14.4" hidden="1" x14ac:dyDescent="0.3">
      <c r="B228" s="48"/>
      <c r="D228" s="185" t="s">
        <v>341</v>
      </c>
      <c r="E228" s="186"/>
      <c r="F228" s="186"/>
      <c r="G228" s="186"/>
      <c r="H228" s="186"/>
    </row>
    <row r="229" spans="1:14" hidden="1" x14ac:dyDescent="0.25">
      <c r="D229" s="47"/>
      <c r="E229" s="47"/>
      <c r="F229" s="47"/>
      <c r="G229" s="47"/>
      <c r="H229" s="47"/>
    </row>
    <row r="230" spans="1:14" ht="18" hidden="1" customHeight="1" x14ac:dyDescent="0.3">
      <c r="B230" s="49"/>
      <c r="D230" s="185" t="s">
        <v>342</v>
      </c>
      <c r="E230" s="186"/>
      <c r="F230" s="186"/>
      <c r="G230" s="186"/>
      <c r="H230" s="186"/>
    </row>
    <row r="231" spans="1:14" hidden="1" x14ac:dyDescent="0.25">
      <c r="D231" s="47"/>
      <c r="E231" s="47"/>
      <c r="F231" s="47"/>
      <c r="G231" s="47"/>
      <c r="H231" s="47"/>
    </row>
    <row r="232" spans="1:14" ht="2.4" hidden="1" customHeight="1" x14ac:dyDescent="0.3">
      <c r="B232" s="50"/>
      <c r="D232" s="187" t="s">
        <v>343</v>
      </c>
      <c r="E232" s="188"/>
      <c r="F232" s="47"/>
      <c r="G232" s="47"/>
      <c r="H232" s="47"/>
    </row>
    <row r="233" spans="1:14" hidden="1" x14ac:dyDescent="0.25">
      <c r="C233" s="31">
        <v>3933979.5</v>
      </c>
      <c r="D233" s="85">
        <f>C225/C233*100</f>
        <v>97.65490389566088</v>
      </c>
    </row>
    <row r="234" spans="1:14" ht="41.4" customHeight="1" x14ac:dyDescent="0.25"/>
    <row r="241" spans="1:4" ht="58.2" customHeight="1" x14ac:dyDescent="0.25"/>
    <row r="247" spans="1:4" ht="14.4" x14ac:dyDescent="0.3">
      <c r="A247" s="39"/>
      <c r="B247" s="40"/>
      <c r="C247" s="192"/>
      <c r="D247" s="193"/>
    </row>
  </sheetData>
  <mergeCells count="18">
    <mergeCell ref="K1:M1"/>
    <mergeCell ref="A5:A7"/>
    <mergeCell ref="B5:B7"/>
    <mergeCell ref="A3:L3"/>
    <mergeCell ref="D6:G6"/>
    <mergeCell ref="I6:L6"/>
    <mergeCell ref="C5:G5"/>
    <mergeCell ref="H5:L5"/>
    <mergeCell ref="A4:L4"/>
    <mergeCell ref="H6:H7"/>
    <mergeCell ref="C6:C7"/>
    <mergeCell ref="A2:M2"/>
    <mergeCell ref="M5:M7"/>
    <mergeCell ref="D228:H228"/>
    <mergeCell ref="D232:E232"/>
    <mergeCell ref="N5:N7"/>
    <mergeCell ref="D230:H230"/>
    <mergeCell ref="C247:D247"/>
  </mergeCells>
  <pageMargins left="0.25" right="0.25" top="0.75" bottom="0.75" header="0.3" footer="0.3"/>
  <pageSetup paperSize="9" scale="7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opLeftCell="A54" workbookViewId="0">
      <selection activeCell="F98" sqref="F98"/>
    </sheetView>
  </sheetViews>
  <sheetFormatPr defaultColWidth="9.109375" defaultRowHeight="15.6" x14ac:dyDescent="0.3"/>
  <cols>
    <col min="1" max="1" width="8" style="4" customWidth="1"/>
    <col min="2" max="2" width="59.109375" style="5" customWidth="1"/>
    <col min="3" max="3" width="11.44140625" style="5" customWidth="1"/>
    <col min="4" max="4" width="8.44140625" style="5" customWidth="1"/>
    <col min="5" max="16384" width="9.109375" style="3"/>
  </cols>
  <sheetData>
    <row r="1" spans="1:4" x14ac:dyDescent="0.3">
      <c r="A1" s="224" t="s">
        <v>112</v>
      </c>
      <c r="B1" s="224"/>
      <c r="C1" s="224"/>
      <c r="D1" s="224"/>
    </row>
    <row r="2" spans="1:4" ht="18" customHeight="1" x14ac:dyDescent="0.3">
      <c r="A2" s="225" t="s">
        <v>113</v>
      </c>
      <c r="B2" s="225"/>
      <c r="C2" s="225"/>
      <c r="D2" s="225"/>
    </row>
    <row r="3" spans="1:4" ht="41.25" customHeight="1" x14ac:dyDescent="0.3">
      <c r="A3" s="226" t="s">
        <v>114</v>
      </c>
      <c r="B3" s="226"/>
      <c r="C3" s="226"/>
      <c r="D3" s="226"/>
    </row>
    <row r="4" spans="1:4" ht="48" customHeight="1" x14ac:dyDescent="0.3">
      <c r="A4" s="222" t="s">
        <v>136</v>
      </c>
      <c r="B4" s="217" t="s">
        <v>0</v>
      </c>
      <c r="C4" s="220" t="s">
        <v>117</v>
      </c>
      <c r="D4" s="221"/>
    </row>
    <row r="5" spans="1:4" ht="33" customHeight="1" x14ac:dyDescent="0.3">
      <c r="A5" s="223"/>
      <c r="B5" s="219"/>
      <c r="C5" s="6" t="s">
        <v>115</v>
      </c>
      <c r="D5" s="6" t="s">
        <v>116</v>
      </c>
    </row>
    <row r="6" spans="1:4" ht="30.75" customHeight="1" x14ac:dyDescent="0.3">
      <c r="A6" s="7" t="s">
        <v>3</v>
      </c>
      <c r="B6" s="8" t="s">
        <v>132</v>
      </c>
      <c r="C6" s="16">
        <v>41850</v>
      </c>
      <c r="D6" s="6">
        <v>506</v>
      </c>
    </row>
    <row r="7" spans="1:4" ht="14.25" hidden="1" customHeight="1" x14ac:dyDescent="0.3">
      <c r="A7" s="7"/>
      <c r="B7" s="8" t="s">
        <v>34</v>
      </c>
      <c r="C7" s="6"/>
      <c r="D7" s="6"/>
    </row>
    <row r="8" spans="1:4" ht="24" hidden="1" customHeight="1" x14ac:dyDescent="0.3">
      <c r="A8" s="7" t="s">
        <v>43</v>
      </c>
      <c r="B8" s="9" t="s">
        <v>49</v>
      </c>
      <c r="C8" s="6"/>
      <c r="D8" s="6"/>
    </row>
    <row r="9" spans="1:4" ht="32.25" hidden="1" customHeight="1" x14ac:dyDescent="0.3">
      <c r="A9" s="7" t="s">
        <v>50</v>
      </c>
      <c r="B9" s="9" t="s">
        <v>118</v>
      </c>
      <c r="C9" s="6"/>
      <c r="D9" s="6"/>
    </row>
    <row r="10" spans="1:4" ht="39.75" hidden="1" customHeight="1" x14ac:dyDescent="0.3">
      <c r="A10" s="7" t="s">
        <v>51</v>
      </c>
      <c r="B10" s="9" t="s">
        <v>119</v>
      </c>
      <c r="C10" s="6"/>
      <c r="D10" s="6"/>
    </row>
    <row r="11" spans="1:4" ht="29.25" hidden="1" customHeight="1" x14ac:dyDescent="0.3">
      <c r="A11" s="7" t="s">
        <v>52</v>
      </c>
      <c r="B11" s="9" t="s">
        <v>76</v>
      </c>
      <c r="C11" s="6"/>
      <c r="D11" s="6"/>
    </row>
    <row r="12" spans="1:4" ht="27.75" hidden="1" customHeight="1" x14ac:dyDescent="0.3">
      <c r="A12" s="7" t="s">
        <v>53</v>
      </c>
      <c r="B12" s="9" t="s">
        <v>120</v>
      </c>
      <c r="C12" s="6"/>
      <c r="D12" s="6"/>
    </row>
    <row r="13" spans="1:4" ht="0.75" hidden="1" customHeight="1" x14ac:dyDescent="0.3">
      <c r="A13" s="7" t="s">
        <v>54</v>
      </c>
      <c r="B13" s="9" t="s">
        <v>55</v>
      </c>
      <c r="C13" s="6"/>
      <c r="D13" s="6"/>
    </row>
    <row r="14" spans="1:4" ht="46.5" customHeight="1" x14ac:dyDescent="0.3">
      <c r="A14" s="7" t="s">
        <v>2</v>
      </c>
      <c r="B14" s="8" t="s">
        <v>4</v>
      </c>
      <c r="C14" s="16">
        <v>41851</v>
      </c>
      <c r="D14" s="6">
        <v>511</v>
      </c>
    </row>
    <row r="15" spans="1:4" ht="30.75" hidden="1" customHeight="1" x14ac:dyDescent="0.3">
      <c r="A15" s="7" t="s">
        <v>44</v>
      </c>
      <c r="B15" s="9" t="s">
        <v>30</v>
      </c>
      <c r="C15" s="6"/>
      <c r="D15" s="6"/>
    </row>
    <row r="16" spans="1:4" ht="32.25" customHeight="1" x14ac:dyDescent="0.3">
      <c r="A16" s="7" t="s">
        <v>12</v>
      </c>
      <c r="B16" s="8" t="s">
        <v>5</v>
      </c>
      <c r="C16" s="16">
        <v>41850</v>
      </c>
      <c r="D16" s="6">
        <v>507</v>
      </c>
    </row>
    <row r="17" spans="1:4" ht="32.25" hidden="1" customHeight="1" x14ac:dyDescent="0.3">
      <c r="A17" s="7" t="s">
        <v>45</v>
      </c>
      <c r="B17" s="9" t="s">
        <v>89</v>
      </c>
      <c r="C17" s="6"/>
      <c r="D17" s="6"/>
    </row>
    <row r="18" spans="1:4" ht="49.5" customHeight="1" x14ac:dyDescent="0.3">
      <c r="A18" s="7" t="s">
        <v>13</v>
      </c>
      <c r="B18" s="8" t="s">
        <v>131</v>
      </c>
      <c r="C18" s="16">
        <v>41850</v>
      </c>
      <c r="D18" s="6">
        <v>503</v>
      </c>
    </row>
    <row r="19" spans="1:4" ht="19.5" hidden="1" customHeight="1" x14ac:dyDescent="0.3">
      <c r="A19" s="7"/>
      <c r="B19" s="9" t="s">
        <v>7</v>
      </c>
      <c r="C19" s="17"/>
      <c r="D19" s="17"/>
    </row>
    <row r="20" spans="1:4" ht="30" hidden="1" customHeight="1" x14ac:dyDescent="0.3">
      <c r="A20" s="7" t="s">
        <v>10</v>
      </c>
      <c r="B20" s="9" t="s">
        <v>77</v>
      </c>
      <c r="C20" s="6"/>
      <c r="D20" s="6"/>
    </row>
    <row r="21" spans="1:4" ht="44.25" hidden="1" customHeight="1" x14ac:dyDescent="0.3">
      <c r="A21" s="7" t="s">
        <v>14</v>
      </c>
      <c r="B21" s="8" t="s">
        <v>91</v>
      </c>
      <c r="C21" s="6"/>
      <c r="D21" s="6"/>
    </row>
    <row r="22" spans="1:4" ht="45.75" hidden="1" customHeight="1" x14ac:dyDescent="0.3">
      <c r="A22" s="7" t="s">
        <v>46</v>
      </c>
      <c r="B22" s="9" t="s">
        <v>90</v>
      </c>
      <c r="C22" s="6"/>
      <c r="D22" s="6"/>
    </row>
    <row r="23" spans="1:4" ht="63.75" hidden="1" customHeight="1" x14ac:dyDescent="0.3">
      <c r="A23" s="7" t="s">
        <v>78</v>
      </c>
      <c r="B23" s="10" t="s">
        <v>121</v>
      </c>
      <c r="C23" s="6"/>
      <c r="D23" s="6"/>
    </row>
    <row r="24" spans="1:4" ht="39.75" hidden="1" customHeight="1" x14ac:dyDescent="0.3">
      <c r="A24" s="7" t="s">
        <v>47</v>
      </c>
      <c r="B24" s="10" t="s">
        <v>92</v>
      </c>
      <c r="C24" s="6"/>
      <c r="D24" s="6"/>
    </row>
    <row r="25" spans="1:4" ht="39.75" hidden="1" customHeight="1" x14ac:dyDescent="0.3">
      <c r="A25" s="7" t="s">
        <v>48</v>
      </c>
      <c r="B25" s="9" t="s">
        <v>81</v>
      </c>
      <c r="C25" s="217"/>
      <c r="D25" s="6"/>
    </row>
    <row r="26" spans="1:4" ht="39.75" hidden="1" customHeight="1" x14ac:dyDescent="0.3">
      <c r="A26" s="7" t="s">
        <v>79</v>
      </c>
      <c r="B26" s="9" t="s">
        <v>82</v>
      </c>
      <c r="C26" s="218"/>
      <c r="D26" s="6"/>
    </row>
    <row r="27" spans="1:4" ht="58.5" hidden="1" customHeight="1" x14ac:dyDescent="0.3">
      <c r="A27" s="7" t="s">
        <v>80</v>
      </c>
      <c r="B27" s="9" t="s">
        <v>83</v>
      </c>
      <c r="C27" s="219"/>
      <c r="D27" s="6"/>
    </row>
    <row r="28" spans="1:4" ht="47.25" customHeight="1" x14ac:dyDescent="0.3">
      <c r="A28" s="7" t="s">
        <v>15</v>
      </c>
      <c r="B28" s="8" t="s">
        <v>6</v>
      </c>
      <c r="C28" s="18"/>
      <c r="D28" s="18"/>
    </row>
    <row r="29" spans="1:4" ht="48.75" hidden="1" customHeight="1" x14ac:dyDescent="0.3">
      <c r="A29" s="7"/>
      <c r="B29" s="9" t="s">
        <v>122</v>
      </c>
      <c r="C29" s="6"/>
      <c r="D29" s="6"/>
    </row>
    <row r="30" spans="1:4" ht="57.75" hidden="1" customHeight="1" x14ac:dyDescent="0.3">
      <c r="A30" s="7" t="s">
        <v>16</v>
      </c>
      <c r="B30" s="9" t="s">
        <v>123</v>
      </c>
      <c r="C30" s="6"/>
      <c r="D30" s="6"/>
    </row>
    <row r="31" spans="1:4" ht="83.25" hidden="1" customHeight="1" x14ac:dyDescent="0.3">
      <c r="A31" s="7" t="s">
        <v>17</v>
      </c>
      <c r="B31" s="9" t="s">
        <v>124</v>
      </c>
      <c r="C31" s="6"/>
      <c r="D31" s="6"/>
    </row>
    <row r="32" spans="1:4" ht="35.25" hidden="1" customHeight="1" x14ac:dyDescent="0.3">
      <c r="A32" s="11" t="s">
        <v>18</v>
      </c>
      <c r="B32" s="10" t="s">
        <v>93</v>
      </c>
      <c r="C32" s="18"/>
      <c r="D32" s="18"/>
    </row>
    <row r="33" spans="1:4" ht="43.5" hidden="1" customHeight="1" x14ac:dyDescent="0.3">
      <c r="A33" s="7"/>
      <c r="B33" s="12" t="s">
        <v>58</v>
      </c>
      <c r="C33" s="19"/>
      <c r="D33" s="19"/>
    </row>
    <row r="34" spans="1:4" ht="39" hidden="1" customHeight="1" x14ac:dyDescent="0.3">
      <c r="A34" s="7"/>
      <c r="B34" s="12" t="s">
        <v>84</v>
      </c>
      <c r="C34" s="19"/>
      <c r="D34" s="19"/>
    </row>
    <row r="35" spans="1:4" ht="39" hidden="1" customHeight="1" x14ac:dyDescent="0.3">
      <c r="A35" s="7"/>
      <c r="B35" s="12" t="s">
        <v>85</v>
      </c>
      <c r="C35" s="19"/>
      <c r="D35" s="19"/>
    </row>
    <row r="36" spans="1:4" ht="32.25" hidden="1" customHeight="1" x14ac:dyDescent="0.3">
      <c r="A36" s="7"/>
      <c r="B36" s="12" t="s">
        <v>86</v>
      </c>
      <c r="C36" s="19"/>
      <c r="D36" s="19"/>
    </row>
    <row r="37" spans="1:4" ht="25.5" hidden="1" customHeight="1" x14ac:dyDescent="0.3">
      <c r="A37" s="7"/>
      <c r="B37" s="12" t="s">
        <v>87</v>
      </c>
      <c r="C37" s="19"/>
      <c r="D37" s="19"/>
    </row>
    <row r="38" spans="1:4" ht="33" hidden="1" customHeight="1" x14ac:dyDescent="0.3">
      <c r="A38" s="7" t="s">
        <v>56</v>
      </c>
      <c r="B38" s="10" t="s">
        <v>88</v>
      </c>
      <c r="C38" s="19"/>
      <c r="D38" s="19"/>
    </row>
    <row r="39" spans="1:4" ht="42" hidden="1" customHeight="1" x14ac:dyDescent="0.3">
      <c r="A39" s="7" t="s">
        <v>57</v>
      </c>
      <c r="B39" s="10" t="s">
        <v>59</v>
      </c>
      <c r="C39" s="19"/>
      <c r="D39" s="19"/>
    </row>
    <row r="40" spans="1:4" ht="34.5" customHeight="1" x14ac:dyDescent="0.3">
      <c r="A40" s="7" t="s">
        <v>19</v>
      </c>
      <c r="B40" s="10" t="s">
        <v>130</v>
      </c>
      <c r="C40" s="16">
        <v>41850</v>
      </c>
      <c r="D40" s="6">
        <v>502</v>
      </c>
    </row>
    <row r="41" spans="1:4" ht="17.25" hidden="1" customHeight="1" x14ac:dyDescent="0.3">
      <c r="A41" s="7"/>
      <c r="B41" s="9" t="s">
        <v>7</v>
      </c>
      <c r="C41" s="6"/>
      <c r="D41" s="6"/>
    </row>
    <row r="42" spans="1:4" ht="20.25" hidden="1" customHeight="1" x14ac:dyDescent="0.3">
      <c r="A42" s="7" t="s">
        <v>20</v>
      </c>
      <c r="B42" s="9" t="s">
        <v>75</v>
      </c>
      <c r="C42" s="6"/>
      <c r="D42" s="6"/>
    </row>
    <row r="43" spans="1:4" ht="40.5" hidden="1" customHeight="1" x14ac:dyDescent="0.3">
      <c r="A43" s="7" t="s">
        <v>21</v>
      </c>
      <c r="B43" s="9" t="s">
        <v>94</v>
      </c>
      <c r="C43" s="6"/>
      <c r="D43" s="6"/>
    </row>
    <row r="44" spans="1:4" ht="60.75" hidden="1" customHeight="1" x14ac:dyDescent="0.3">
      <c r="A44" s="7" t="s">
        <v>22</v>
      </c>
      <c r="B44" s="10" t="s">
        <v>95</v>
      </c>
      <c r="C44" s="19"/>
      <c r="D44" s="19"/>
    </row>
    <row r="45" spans="1:4" ht="46.5" customHeight="1" x14ac:dyDescent="0.3">
      <c r="A45" s="7" t="s">
        <v>23</v>
      </c>
      <c r="B45" s="9" t="s">
        <v>1</v>
      </c>
      <c r="C45" s="6"/>
      <c r="D45" s="6"/>
    </row>
    <row r="46" spans="1:4" ht="15.75" hidden="1" customHeight="1" x14ac:dyDescent="0.3">
      <c r="A46" s="7"/>
      <c r="B46" s="9" t="s">
        <v>7</v>
      </c>
      <c r="C46" s="6"/>
      <c r="D46" s="6"/>
    </row>
    <row r="47" spans="1:4" ht="33" hidden="1" customHeight="1" x14ac:dyDescent="0.3">
      <c r="A47" s="7" t="s">
        <v>25</v>
      </c>
      <c r="B47" s="9" t="s">
        <v>96</v>
      </c>
      <c r="C47" s="6"/>
      <c r="D47" s="6"/>
    </row>
    <row r="48" spans="1:4" ht="24.75" hidden="1" customHeight="1" x14ac:dyDescent="0.3">
      <c r="A48" s="7" t="s">
        <v>24</v>
      </c>
      <c r="B48" s="9" t="s">
        <v>60</v>
      </c>
      <c r="C48" s="6"/>
      <c r="D48" s="6"/>
    </row>
    <row r="49" spans="1:4" ht="61.5" customHeight="1" x14ac:dyDescent="0.3">
      <c r="A49" s="7" t="s">
        <v>26</v>
      </c>
      <c r="B49" s="10" t="s">
        <v>133</v>
      </c>
      <c r="C49" s="24">
        <v>41850</v>
      </c>
      <c r="D49" s="19">
        <v>505</v>
      </c>
    </row>
    <row r="50" spans="1:4" ht="27" hidden="1" customHeight="1" x14ac:dyDescent="0.3">
      <c r="A50" s="7"/>
      <c r="B50" s="9" t="s">
        <v>106</v>
      </c>
      <c r="C50" s="18"/>
      <c r="D50" s="18"/>
    </row>
    <row r="51" spans="1:4" ht="27" hidden="1" customHeight="1" x14ac:dyDescent="0.3">
      <c r="A51" s="7" t="s">
        <v>27</v>
      </c>
      <c r="B51" s="9" t="s">
        <v>109</v>
      </c>
      <c r="C51" s="18"/>
      <c r="D51" s="18"/>
    </row>
    <row r="52" spans="1:4" ht="27.75" hidden="1" customHeight="1" x14ac:dyDescent="0.3">
      <c r="A52" s="7" t="s">
        <v>107</v>
      </c>
      <c r="B52" s="9" t="s">
        <v>110</v>
      </c>
      <c r="C52" s="18"/>
      <c r="D52" s="18"/>
    </row>
    <row r="53" spans="1:4" ht="27.75" hidden="1" customHeight="1" x14ac:dyDescent="0.3">
      <c r="A53" s="13" t="s">
        <v>108</v>
      </c>
      <c r="B53" s="9" t="s">
        <v>111</v>
      </c>
      <c r="C53" s="18"/>
      <c r="D53" s="18"/>
    </row>
    <row r="54" spans="1:4" ht="47.25" customHeight="1" x14ac:dyDescent="0.3">
      <c r="A54" s="7" t="s">
        <v>28</v>
      </c>
      <c r="B54" s="9" t="s">
        <v>128</v>
      </c>
      <c r="C54" s="16">
        <v>41845</v>
      </c>
      <c r="D54" s="6">
        <v>487</v>
      </c>
    </row>
    <row r="55" spans="1:4" ht="21.75" hidden="1" customHeight="1" x14ac:dyDescent="0.3">
      <c r="A55" s="7"/>
      <c r="B55" s="8" t="s">
        <v>125</v>
      </c>
      <c r="C55" s="6"/>
      <c r="D55" s="6"/>
    </row>
    <row r="56" spans="1:4" ht="23.25" hidden="1" customHeight="1" x14ac:dyDescent="0.3">
      <c r="A56" s="7" t="s">
        <v>65</v>
      </c>
      <c r="B56" s="9" t="s">
        <v>8</v>
      </c>
      <c r="C56" s="6"/>
      <c r="D56" s="6"/>
    </row>
    <row r="57" spans="1:4" ht="69" hidden="1" customHeight="1" x14ac:dyDescent="0.3">
      <c r="A57" s="7" t="s">
        <v>31</v>
      </c>
      <c r="B57" s="10" t="s">
        <v>61</v>
      </c>
      <c r="C57" s="19"/>
      <c r="D57" s="19"/>
    </row>
    <row r="58" spans="1:4" ht="45.75" customHeight="1" x14ac:dyDescent="0.3">
      <c r="A58" s="7" t="s">
        <v>97</v>
      </c>
      <c r="B58" s="9" t="s">
        <v>9</v>
      </c>
      <c r="C58" s="20"/>
      <c r="D58" s="20"/>
    </row>
    <row r="59" spans="1:4" ht="16.5" hidden="1" customHeight="1" x14ac:dyDescent="0.3">
      <c r="B59" s="9" t="s">
        <v>66</v>
      </c>
      <c r="C59" s="6"/>
      <c r="D59" s="6"/>
    </row>
    <row r="60" spans="1:4" ht="33.75" hidden="1" customHeight="1" x14ac:dyDescent="0.3">
      <c r="A60" s="7" t="s">
        <v>69</v>
      </c>
      <c r="B60" s="9" t="s">
        <v>62</v>
      </c>
      <c r="C60" s="6"/>
      <c r="D60" s="6"/>
    </row>
    <row r="61" spans="1:4" ht="30.75" hidden="1" customHeight="1" x14ac:dyDescent="0.3">
      <c r="A61" s="7" t="s">
        <v>70</v>
      </c>
      <c r="B61" s="9" t="s">
        <v>63</v>
      </c>
      <c r="C61" s="6"/>
      <c r="D61" s="6"/>
    </row>
    <row r="62" spans="1:4" ht="20.25" hidden="1" customHeight="1" x14ac:dyDescent="0.3">
      <c r="A62" s="7" t="s">
        <v>71</v>
      </c>
      <c r="B62" s="9" t="s">
        <v>64</v>
      </c>
      <c r="C62" s="6"/>
      <c r="D62" s="6"/>
    </row>
    <row r="63" spans="1:4" ht="47.25" customHeight="1" x14ac:dyDescent="0.3">
      <c r="A63" s="7" t="s">
        <v>39</v>
      </c>
      <c r="B63" s="9" t="s">
        <v>29</v>
      </c>
      <c r="C63" s="6"/>
      <c r="D63" s="6"/>
    </row>
    <row r="64" spans="1:4" ht="18" hidden="1" customHeight="1" x14ac:dyDescent="0.3">
      <c r="A64" s="7"/>
      <c r="B64" s="9" t="s">
        <v>66</v>
      </c>
      <c r="C64" s="6"/>
      <c r="D64" s="6"/>
    </row>
    <row r="65" spans="1:4" ht="21.75" hidden="1" customHeight="1" x14ac:dyDescent="0.3">
      <c r="A65" s="7" t="s">
        <v>40</v>
      </c>
      <c r="B65" s="9" t="s">
        <v>67</v>
      </c>
      <c r="C65" s="6"/>
      <c r="D65" s="6"/>
    </row>
    <row r="66" spans="1:4" ht="41.25" hidden="1" customHeight="1" x14ac:dyDescent="0.3">
      <c r="A66" s="7" t="s">
        <v>41</v>
      </c>
      <c r="B66" s="9" t="s">
        <v>68</v>
      </c>
      <c r="C66" s="6"/>
      <c r="D66" s="6"/>
    </row>
    <row r="67" spans="1:4" ht="28.5" hidden="1" customHeight="1" x14ac:dyDescent="0.3">
      <c r="A67" s="7" t="s">
        <v>42</v>
      </c>
      <c r="B67" s="9" t="s">
        <v>98</v>
      </c>
      <c r="C67" s="6"/>
      <c r="D67" s="6"/>
    </row>
    <row r="68" spans="1:4" ht="45" customHeight="1" x14ac:dyDescent="0.3">
      <c r="A68" s="7" t="s">
        <v>99</v>
      </c>
      <c r="B68" s="9" t="s">
        <v>129</v>
      </c>
      <c r="C68" s="16">
        <v>41850</v>
      </c>
      <c r="D68" s="6">
        <v>501</v>
      </c>
    </row>
    <row r="69" spans="1:4" ht="18" hidden="1" customHeight="1" x14ac:dyDescent="0.3">
      <c r="A69" s="7"/>
      <c r="B69" s="9" t="s">
        <v>72</v>
      </c>
      <c r="C69" s="9"/>
      <c r="D69" s="9"/>
    </row>
    <row r="70" spans="1:4" ht="21" hidden="1" customHeight="1" x14ac:dyDescent="0.3">
      <c r="A70" s="7" t="s">
        <v>101</v>
      </c>
      <c r="B70" s="9" t="s">
        <v>73</v>
      </c>
      <c r="C70" s="9"/>
      <c r="D70" s="9"/>
    </row>
    <row r="71" spans="1:4" ht="29.25" hidden="1" customHeight="1" x14ac:dyDescent="0.3">
      <c r="A71" s="7" t="s">
        <v>102</v>
      </c>
      <c r="B71" s="9" t="s">
        <v>74</v>
      </c>
      <c r="C71" s="9"/>
      <c r="D71" s="9"/>
    </row>
    <row r="72" spans="1:4" ht="32.25" hidden="1" customHeight="1" x14ac:dyDescent="0.3">
      <c r="A72" s="7" t="s">
        <v>103</v>
      </c>
      <c r="B72" s="9" t="s">
        <v>100</v>
      </c>
      <c r="C72" s="9"/>
      <c r="D72" s="9"/>
    </row>
    <row r="73" spans="1:4" ht="29.25" hidden="1" customHeight="1" x14ac:dyDescent="0.3">
      <c r="A73" s="11" t="s">
        <v>104</v>
      </c>
      <c r="B73" s="10" t="s">
        <v>38</v>
      </c>
      <c r="C73" s="10"/>
      <c r="D73" s="10"/>
    </row>
    <row r="74" spans="1:4" ht="31.5" hidden="1" customHeight="1" x14ac:dyDescent="0.3">
      <c r="A74" s="7"/>
      <c r="B74" s="10" t="s">
        <v>126</v>
      </c>
      <c r="C74" s="10"/>
      <c r="D74" s="10"/>
    </row>
    <row r="75" spans="1:4" ht="29.25" hidden="1" customHeight="1" x14ac:dyDescent="0.3">
      <c r="A75" s="7"/>
      <c r="B75" s="14" t="s">
        <v>33</v>
      </c>
      <c r="C75" s="10"/>
      <c r="D75" s="10"/>
    </row>
    <row r="76" spans="1:4" ht="29.25" hidden="1" customHeight="1" x14ac:dyDescent="0.3">
      <c r="A76" s="7" t="s">
        <v>105</v>
      </c>
      <c r="B76" s="10" t="s">
        <v>127</v>
      </c>
      <c r="C76" s="10"/>
      <c r="D76" s="10"/>
    </row>
    <row r="77" spans="1:4" ht="21" hidden="1" customHeight="1" x14ac:dyDescent="0.3">
      <c r="A77" s="7"/>
      <c r="B77" s="14" t="s">
        <v>35</v>
      </c>
      <c r="C77" s="10"/>
      <c r="D77" s="10"/>
    </row>
    <row r="78" spans="1:4" ht="29.25" hidden="1" customHeight="1" x14ac:dyDescent="0.3">
      <c r="A78" s="7"/>
      <c r="B78" s="14" t="s">
        <v>36</v>
      </c>
      <c r="C78" s="10"/>
      <c r="D78" s="10"/>
    </row>
    <row r="79" spans="1:4" ht="29.25" hidden="1" customHeight="1" x14ac:dyDescent="0.3">
      <c r="A79" s="7"/>
      <c r="B79" s="14" t="s">
        <v>37</v>
      </c>
      <c r="C79" s="10"/>
      <c r="D79" s="10"/>
    </row>
    <row r="80" spans="1:4" hidden="1" x14ac:dyDescent="0.3">
      <c r="A80" s="7"/>
      <c r="B80" s="9" t="s">
        <v>32</v>
      </c>
      <c r="C80" s="9"/>
      <c r="D80" s="9"/>
    </row>
    <row r="81" spans="1:4" ht="31.2" x14ac:dyDescent="0.3">
      <c r="A81" s="11" t="s">
        <v>104</v>
      </c>
      <c r="B81" s="10" t="s">
        <v>135</v>
      </c>
      <c r="C81" s="16">
        <v>41850</v>
      </c>
      <c r="D81" s="6">
        <v>504</v>
      </c>
    </row>
    <row r="82" spans="1:4" hidden="1" x14ac:dyDescent="0.3">
      <c r="A82" s="22"/>
      <c r="B82" s="21" t="s">
        <v>126</v>
      </c>
      <c r="C82" s="9"/>
      <c r="D82" s="9"/>
    </row>
    <row r="83" spans="1:4" ht="31.2" hidden="1" x14ac:dyDescent="0.3">
      <c r="A83" s="22"/>
      <c r="B83" s="23" t="s">
        <v>33</v>
      </c>
      <c r="C83" s="9"/>
      <c r="D83" s="9"/>
    </row>
    <row r="84" spans="1:4" ht="31.2" hidden="1" x14ac:dyDescent="0.3">
      <c r="A84" s="22" t="s">
        <v>105</v>
      </c>
      <c r="B84" s="21" t="s">
        <v>127</v>
      </c>
      <c r="C84" s="9"/>
      <c r="D84" s="9"/>
    </row>
    <row r="85" spans="1:4" hidden="1" x14ac:dyDescent="0.3">
      <c r="A85" s="22"/>
      <c r="B85" s="23" t="s">
        <v>35</v>
      </c>
      <c r="C85" s="9"/>
      <c r="D85" s="9"/>
    </row>
    <row r="86" spans="1:4" ht="31.2" hidden="1" x14ac:dyDescent="0.3">
      <c r="A86" s="22"/>
      <c r="B86" s="23" t="s">
        <v>36</v>
      </c>
      <c r="C86" s="9"/>
      <c r="D86" s="9"/>
    </row>
    <row r="87" spans="1:4" ht="31.2" hidden="1" x14ac:dyDescent="0.3">
      <c r="A87" s="22"/>
      <c r="B87" s="23" t="s">
        <v>37</v>
      </c>
      <c r="C87" s="9"/>
      <c r="D87" s="9"/>
    </row>
    <row r="88" spans="1:4" x14ac:dyDescent="0.3">
      <c r="B88" s="15"/>
      <c r="C88" s="15"/>
      <c r="D88" s="15"/>
    </row>
    <row r="89" spans="1:4" x14ac:dyDescent="0.3">
      <c r="B89" s="15"/>
      <c r="C89" s="15"/>
      <c r="D89" s="15"/>
    </row>
    <row r="90" spans="1:4" x14ac:dyDescent="0.3">
      <c r="B90" s="15"/>
      <c r="C90" s="15"/>
      <c r="D90" s="15"/>
    </row>
    <row r="91" spans="1:4" x14ac:dyDescent="0.3">
      <c r="B91" s="15"/>
      <c r="C91" s="15"/>
      <c r="D91" s="15"/>
    </row>
    <row r="92" spans="1:4" x14ac:dyDescent="0.3">
      <c r="B92" s="15"/>
      <c r="C92" s="15"/>
      <c r="D92" s="15"/>
    </row>
    <row r="93" spans="1:4" x14ac:dyDescent="0.3">
      <c r="B93" s="15"/>
      <c r="C93" s="15"/>
      <c r="D93" s="15"/>
    </row>
    <row r="94" spans="1:4" x14ac:dyDescent="0.3">
      <c r="B94" s="15"/>
      <c r="C94" s="15"/>
      <c r="D94" s="15"/>
    </row>
    <row r="95" spans="1:4" x14ac:dyDescent="0.3">
      <c r="B95" s="15"/>
      <c r="C95" s="15"/>
      <c r="D95" s="15"/>
    </row>
  </sheetData>
  <mergeCells count="7">
    <mergeCell ref="C25:C27"/>
    <mergeCell ref="C4:D4"/>
    <mergeCell ref="A4:A5"/>
    <mergeCell ref="B4:B5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G18" sqref="G18"/>
    </sheetView>
  </sheetViews>
  <sheetFormatPr defaultColWidth="9.109375" defaultRowHeight="15.6" x14ac:dyDescent="0.3"/>
  <cols>
    <col min="1" max="1" width="6.6640625" style="4" customWidth="1"/>
    <col min="2" max="2" width="57.6640625" style="5" customWidth="1"/>
    <col min="3" max="3" width="12" style="5" customWidth="1"/>
    <col min="4" max="4" width="10.88671875" style="5" customWidth="1"/>
    <col min="5" max="16384" width="9.109375" style="3"/>
  </cols>
  <sheetData>
    <row r="1" spans="1:4" x14ac:dyDescent="0.3">
      <c r="A1" s="224" t="s">
        <v>112</v>
      </c>
      <c r="B1" s="224"/>
      <c r="C1" s="224"/>
      <c r="D1" s="224"/>
    </row>
    <row r="2" spans="1:4" ht="18" customHeight="1" x14ac:dyDescent="0.3">
      <c r="A2" s="225" t="s">
        <v>113</v>
      </c>
      <c r="B2" s="225"/>
      <c r="C2" s="225"/>
      <c r="D2" s="225"/>
    </row>
    <row r="3" spans="1:4" ht="41.25" customHeight="1" x14ac:dyDescent="0.3">
      <c r="A3" s="226" t="s">
        <v>114</v>
      </c>
      <c r="B3" s="226"/>
      <c r="C3" s="226"/>
      <c r="D3" s="226"/>
    </row>
    <row r="4" spans="1:4" ht="49.5" customHeight="1" x14ac:dyDescent="0.3">
      <c r="A4" s="222" t="s">
        <v>137</v>
      </c>
      <c r="B4" s="217" t="s">
        <v>0</v>
      </c>
      <c r="C4" s="220" t="s">
        <v>117</v>
      </c>
      <c r="D4" s="221"/>
    </row>
    <row r="5" spans="1:4" ht="30" customHeight="1" x14ac:dyDescent="0.3">
      <c r="A5" s="223"/>
      <c r="B5" s="219"/>
      <c r="C5" s="6" t="s">
        <v>115</v>
      </c>
      <c r="D5" s="6" t="s">
        <v>116</v>
      </c>
    </row>
    <row r="6" spans="1:4" ht="47.25" customHeight="1" x14ac:dyDescent="0.3">
      <c r="A6" s="7" t="s">
        <v>134</v>
      </c>
      <c r="B6" s="9" t="s">
        <v>128</v>
      </c>
      <c r="C6" s="16">
        <v>41845</v>
      </c>
      <c r="D6" s="6">
        <v>487</v>
      </c>
    </row>
    <row r="7" spans="1:4" ht="48" customHeight="1" x14ac:dyDescent="0.3">
      <c r="A7" s="7" t="s">
        <v>2</v>
      </c>
      <c r="B7" s="9" t="s">
        <v>129</v>
      </c>
      <c r="C7" s="16">
        <v>41850</v>
      </c>
      <c r="D7" s="6">
        <v>501</v>
      </c>
    </row>
    <row r="8" spans="1:4" ht="34.5" customHeight="1" x14ac:dyDescent="0.3">
      <c r="A8" s="7" t="s">
        <v>12</v>
      </c>
      <c r="B8" s="10" t="s">
        <v>130</v>
      </c>
      <c r="C8" s="16">
        <v>41850</v>
      </c>
      <c r="D8" s="6">
        <v>502</v>
      </c>
    </row>
    <row r="9" spans="1:4" ht="47.25" customHeight="1" x14ac:dyDescent="0.3">
      <c r="A9" s="7" t="s">
        <v>13</v>
      </c>
      <c r="B9" s="8" t="s">
        <v>131</v>
      </c>
      <c r="C9" s="16">
        <v>41850</v>
      </c>
      <c r="D9" s="6">
        <v>503</v>
      </c>
    </row>
    <row r="10" spans="1:4" ht="30" customHeight="1" x14ac:dyDescent="0.3">
      <c r="A10" s="11" t="s">
        <v>15</v>
      </c>
      <c r="B10" s="25" t="s">
        <v>135</v>
      </c>
      <c r="C10" s="16">
        <v>41850</v>
      </c>
      <c r="D10" s="6">
        <v>504</v>
      </c>
    </row>
    <row r="11" spans="1:4" ht="65.25" customHeight="1" x14ac:dyDescent="0.3">
      <c r="A11" s="7" t="s">
        <v>19</v>
      </c>
      <c r="B11" s="10" t="s">
        <v>133</v>
      </c>
      <c r="C11" s="24">
        <v>41850</v>
      </c>
      <c r="D11" s="19">
        <v>505</v>
      </c>
    </row>
    <row r="12" spans="1:4" ht="33.75" customHeight="1" x14ac:dyDescent="0.3">
      <c r="A12" s="7" t="s">
        <v>23</v>
      </c>
      <c r="B12" s="8" t="s">
        <v>132</v>
      </c>
      <c r="C12" s="16">
        <v>41850</v>
      </c>
      <c r="D12" s="6">
        <v>506</v>
      </c>
    </row>
    <row r="13" spans="1:4" ht="33.75" customHeight="1" x14ac:dyDescent="0.3">
      <c r="A13" s="7" t="s">
        <v>26</v>
      </c>
      <c r="B13" s="8" t="s">
        <v>5</v>
      </c>
      <c r="C13" s="16">
        <v>41850</v>
      </c>
      <c r="D13" s="6">
        <v>507</v>
      </c>
    </row>
    <row r="14" spans="1:4" ht="51" customHeight="1" x14ac:dyDescent="0.3">
      <c r="A14" s="7" t="s">
        <v>28</v>
      </c>
      <c r="B14" s="8" t="s">
        <v>4</v>
      </c>
      <c r="C14" s="16">
        <v>41851</v>
      </c>
      <c r="D14" s="6">
        <v>511</v>
      </c>
    </row>
    <row r="15" spans="1:4" ht="46.5" customHeight="1" x14ac:dyDescent="0.3">
      <c r="A15" s="7"/>
      <c r="B15" s="8" t="s">
        <v>6</v>
      </c>
      <c r="C15" s="18"/>
      <c r="D15" s="18"/>
    </row>
    <row r="16" spans="1:4" ht="46.5" customHeight="1" x14ac:dyDescent="0.3">
      <c r="A16" s="7"/>
      <c r="B16" s="9" t="s">
        <v>1</v>
      </c>
      <c r="C16" s="6"/>
      <c r="D16" s="6"/>
    </row>
    <row r="17" spans="1:4" ht="47.25" customHeight="1" x14ac:dyDescent="0.3">
      <c r="A17" s="7"/>
      <c r="B17" s="9" t="s">
        <v>9</v>
      </c>
      <c r="C17" s="20"/>
      <c r="D17" s="20"/>
    </row>
    <row r="18" spans="1:4" ht="47.25" customHeight="1" x14ac:dyDescent="0.3">
      <c r="A18" s="7"/>
      <c r="B18" s="9" t="s">
        <v>29</v>
      </c>
      <c r="C18" s="6"/>
      <c r="D18" s="6"/>
    </row>
    <row r="19" spans="1:4" x14ac:dyDescent="0.3">
      <c r="B19" s="15"/>
      <c r="C19" s="15"/>
      <c r="D19" s="15"/>
    </row>
    <row r="20" spans="1:4" x14ac:dyDescent="0.3">
      <c r="B20" s="15"/>
      <c r="C20" s="15"/>
      <c r="D20" s="15"/>
    </row>
    <row r="21" spans="1:4" x14ac:dyDescent="0.3">
      <c r="B21" s="15"/>
      <c r="C21" s="15"/>
      <c r="D21" s="15"/>
    </row>
    <row r="22" spans="1:4" x14ac:dyDescent="0.3">
      <c r="B22" s="15"/>
      <c r="C22" s="15"/>
      <c r="D22" s="15"/>
    </row>
    <row r="23" spans="1:4" x14ac:dyDescent="0.3">
      <c r="B23" s="15"/>
      <c r="C23" s="15"/>
      <c r="D23" s="15"/>
    </row>
    <row r="24" spans="1:4" x14ac:dyDescent="0.3">
      <c r="B24" s="15"/>
      <c r="C24" s="15"/>
      <c r="D24" s="15"/>
    </row>
    <row r="25" spans="1:4" x14ac:dyDescent="0.3">
      <c r="B25" s="15"/>
      <c r="C25" s="15"/>
      <c r="D25" s="15"/>
    </row>
    <row r="26" spans="1:4" x14ac:dyDescent="0.3">
      <c r="B26" s="15"/>
      <c r="C26" s="15"/>
      <c r="D26" s="15"/>
    </row>
  </sheetData>
  <mergeCells count="6">
    <mergeCell ref="A1:D1"/>
    <mergeCell ref="A2:D2"/>
    <mergeCell ref="A3:D3"/>
    <mergeCell ref="A4:A5"/>
    <mergeCell ref="B4:B5"/>
    <mergeCell ref="C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Исполнение за 2024 год</vt:lpstr>
      <vt:lpstr>Перечень МП по списку</vt:lpstr>
      <vt:lpstr>Перечень МП по дате принятия</vt:lpstr>
      <vt:lpstr>'Исполнение за 2024 год'!Заголовки_для_печати</vt:lpstr>
      <vt:lpstr>'Исполнение за 2024 год'!Область_печати</vt:lpstr>
    </vt:vector>
  </TitlesOfParts>
  <Company>Администрация МО "Городской округ Ногликский"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donets</dc:creator>
  <cp:lastModifiedBy>Елена Г. Визнер</cp:lastModifiedBy>
  <cp:lastPrinted>2025-03-31T01:19:49Z</cp:lastPrinted>
  <dcterms:created xsi:type="dcterms:W3CDTF">2014-06-11T00:06:01Z</dcterms:created>
  <dcterms:modified xsi:type="dcterms:W3CDTF">2025-04-24T04:15:40Z</dcterms:modified>
</cp:coreProperties>
</file>